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720" tabRatio="600" firstSheet="0" activeTab="1" autoFilterDateGrouping="1"/>
  </bookViews>
  <sheets>
    <sheet name="01 Overview" sheetId="1" state="visible" r:id="rId1"/>
    <sheet name="02 Statements" sheetId="2" state="visible" r:id="rId2"/>
    <sheet name="03 Ratios" sheetId="3" state="visible" r:id="rId3"/>
    <sheet name="04 DuPont" sheetId="4" state="visible" r:id="rId4"/>
    <sheet name="05 FCF Formula" sheetId="5" state="visible" r:id="rId5"/>
    <sheet name="06 Historical FCF" sheetId="6" state="visible" r:id="rId6"/>
    <sheet name="07 Pro Forma NPV" sheetId="7" state="visible" r:id="rId7"/>
    <sheet name="08 Practice" sheetId="8" state="visible" r:id="rId8"/>
  </sheets>
  <definedNames/>
  <calcPr calcId="191029" calcMode="auto" fullCalcOnLoad="1" forceFullCalc="1"/>
</workbook>
</file>

<file path=xl/styles.xml><?xml version="1.0" encoding="utf-8"?>
<styleSheet xmlns="http://schemas.openxmlformats.org/spreadsheetml/2006/main">
  <numFmts count="2">
    <numFmt numFmtId="164" formatCode="0.0%"/>
    <numFmt numFmtId="165" formatCode="\$#,##0;\-\$#,##0"/>
  </numFmts>
  <fonts count="21">
    <font>
      <name val="Calibri"/>
      <family val="2"/>
      <color theme="1"/>
      <sz val="11"/>
      <scheme val="minor"/>
    </font>
    <font>
      <name val="Aptos Display"/>
      <b val="1"/>
      <color rgb="FFFFFFFF"/>
      <sz val="18"/>
    </font>
    <font>
      <name val="Calibri"/>
      <i val="1"/>
      <color rgb="FF404040"/>
      <sz val="11"/>
    </font>
    <font>
      <name val="Aptos"/>
      <b val="1"/>
      <color rgb="FFFFFFFF"/>
      <sz val="11"/>
    </font>
    <font>
      <name val="Aptos"/>
      <b val="1"/>
      <color rgb="FF000000"/>
      <sz val="11"/>
    </font>
    <font>
      <name val="Aptos"/>
      <color rgb="FF000000"/>
      <sz val="11"/>
    </font>
    <font>
      <name val="Calibri"/>
      <b val="1"/>
      <color rgb="FFFFFFFF"/>
      <sz val="18"/>
    </font>
    <font>
      <name val="Calibri"/>
      <i val="1"/>
      <color rgb="FF444444"/>
      <sz val="11"/>
    </font>
    <font>
      <name val="Calibri"/>
      <b val="1"/>
      <color rgb="FFFFFFFF"/>
      <sz val="12"/>
    </font>
    <font>
      <name val="Calibri"/>
      <b val="1"/>
      <color rgb="FFFFFFFF"/>
      <sz val="11"/>
    </font>
    <font>
      <name val="Calibri"/>
      <b val="1"/>
      <sz val="11"/>
    </font>
    <font>
      <name val="Calibri"/>
      <sz val="11"/>
    </font>
    <font>
      <name val="Aptos"/>
      <color rgb="00000000"/>
      <sz val="11"/>
    </font>
    <font>
      <name val="Aptos Display"/>
      <b val="1"/>
      <color rgb="00000000"/>
      <sz val="18"/>
    </font>
    <font>
      <name val="Aptos"/>
      <i val="1"/>
      <color rgb="00444444"/>
      <sz val="11"/>
    </font>
    <font>
      <name val="Aptos"/>
      <b val="1"/>
      <color rgb="00FFFFFF"/>
      <sz val="12"/>
    </font>
    <font>
      <name val="Aptos"/>
      <b val="1"/>
      <color rgb="00000000"/>
      <sz val="11"/>
    </font>
    <font>
      <name val="Aptos"/>
      <b val="1"/>
      <color rgb="00FFFFFF"/>
      <sz val="11"/>
    </font>
    <font>
      <name val="Aptos Display"/>
      <b val="1"/>
      <sz val="18"/>
    </font>
    <font>
      <name val="Aptos"/>
      <b val="1"/>
      <sz val="11"/>
    </font>
    <font>
      <name val="Aptos"/>
      <sz val="11"/>
    </font>
  </fonts>
  <fills count="16">
    <fill>
      <patternFill/>
    </fill>
    <fill>
      <patternFill patternType="gray125"/>
    </fill>
    <fill>
      <patternFill patternType="solid">
        <fgColor rgb="FF000000"/>
      </patternFill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FFF2CC"/>
      </patternFill>
    </fill>
    <fill>
      <patternFill patternType="solid">
        <fgColor rgb="FFE2F0D9"/>
      </patternFill>
    </fill>
    <fill>
      <patternFill patternType="solid"/>
    </fill>
    <fill>
      <patternFill patternType="solid">
        <fgColor rgb="FFFFFFFF"/>
      </patternFill>
    </fill>
    <fill>
      <patternFill patternType="solid">
        <fgColor rgb="FFF2F2F2"/>
      </patternFill>
    </fill>
    <fill>
      <patternFill patternType="solid">
        <fgColor rgb="FFE2F0D9"/>
      </patternFill>
    </fill>
    <fill>
      <patternFill patternType="solid">
        <fgColor rgb="FFEAF1F7"/>
      </patternFill>
    </fill>
    <fill>
      <patternFill patternType="solid">
        <fgColor rgb="FFEDEDED"/>
      </patternFill>
    </fill>
    <fill>
      <patternFill patternType="solid">
        <fgColor rgb="00F4F4F4"/>
      </patternFill>
    </fill>
    <fill>
      <patternFill patternType="solid">
        <fgColor rgb="00FFFFFF"/>
      </patternFill>
    </fill>
    <fill>
      <patternFill patternType="solid">
        <fgColor rgb="00E2F0D9"/>
      </patternFill>
    </fill>
  </fills>
  <borders count="19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D0D0D0"/>
      </bottom>
      <diagonal/>
    </border>
    <border>
      <left/>
      <right/>
      <top style="thin">
        <color rgb="FF000000"/>
      </top>
      <bottom style="thin">
        <color rgb="FFD0D0D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/>
    <border>
      <top style="medium">
        <color rgb="00000000"/>
      </top>
      <bottom style="medium">
        <color rgb="00000000"/>
      </bottom>
    </border>
    <border>
      <bottom style="thin">
        <color rgb="00BFBFBF"/>
      </bottom>
    </border>
    <border>
      <left/>
      <right/>
      <top style="medium">
        <color rgb="00000000"/>
      </top>
      <bottom/>
      <diagonal/>
    </border>
    <border>
      <left/>
      <right/>
      <top style="medium">
        <color rgb="00000000"/>
      </top>
      <bottom style="medium">
        <color rgb="00000000"/>
      </bottom>
      <diagonal/>
    </border>
    <border>
      <left/>
      <right/>
      <top/>
      <bottom style="thin">
        <color rgb="00BFBFBF"/>
      </bottom>
      <diagonal/>
    </border>
    <border>
      <right/>
      <top style="medium">
        <color rgb="00000000"/>
      </top>
      <bottom style="medium">
        <color rgb="00000000"/>
      </bottom>
    </border>
    <border>
      <right/>
      <bottom style="thin">
        <color rgb="00BFBFBF"/>
      </bottom>
    </border>
  </borders>
  <cellStyleXfs count="1">
    <xf numFmtId="0" fontId="0" fillId="0" borderId="0"/>
  </cellStyleXfs>
  <cellXfs count="100">
    <xf numFmtId="0" fontId="0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left" vertical="center" wrapText="1"/>
    </xf>
    <xf numFmtId="0" fontId="5" fillId="3" borderId="1" applyAlignment="1" pivotButton="0" quotePrefix="0" xfId="0">
      <alignment horizontal="left" vertical="center" wrapText="1"/>
    </xf>
    <xf numFmtId="3" fontId="5" fillId="4" borderId="1" applyAlignment="1" pivotButton="0" quotePrefix="0" xfId="0">
      <alignment horizontal="right" vertical="center" wrapText="1"/>
    </xf>
    <xf numFmtId="3" fontId="5" fillId="5" borderId="1" applyAlignment="1" pivotButton="0" quotePrefix="0" xfId="0">
      <alignment horizontal="right" vertical="center" wrapText="1"/>
    </xf>
    <xf numFmtId="164" fontId="5" fillId="4" borderId="1" applyAlignment="1" pivotButton="0" quotePrefix="0" xfId="0">
      <alignment horizontal="right" vertical="center" wrapText="1"/>
    </xf>
    <xf numFmtId="164" fontId="5" fillId="5" borderId="1" applyAlignment="1" pivotButton="0" quotePrefix="0" xfId="0">
      <alignment horizontal="right" vertical="center" wrapText="1"/>
    </xf>
    <xf numFmtId="2" fontId="5" fillId="5" borderId="1" applyAlignment="1" pivotButton="0" quotePrefix="0" xfId="0">
      <alignment horizontal="right" vertical="center" wrapText="1"/>
    </xf>
    <xf numFmtId="0" fontId="4" fillId="6" borderId="1" applyAlignment="1" pivotButton="0" quotePrefix="0" xfId="0">
      <alignment horizontal="left" vertical="center" wrapText="1"/>
    </xf>
    <xf numFmtId="164" fontId="5" fillId="6" borderId="1" applyAlignment="1" pivotButton="0" quotePrefix="0" xfId="0">
      <alignment horizontal="right" vertical="center" wrapText="1"/>
    </xf>
    <xf numFmtId="2" fontId="5" fillId="6" borderId="1" applyAlignment="1" pivotButton="0" quotePrefix="0" xfId="0">
      <alignment horizontal="right" vertical="center" wrapText="1"/>
    </xf>
    <xf numFmtId="0" fontId="4" fillId="5" borderId="1" applyAlignment="1" pivotButton="0" quotePrefix="0" xfId="0">
      <alignment horizontal="left" vertical="center" wrapText="1"/>
    </xf>
    <xf numFmtId="164" fontId="4" fillId="5" borderId="1" applyAlignment="1" pivotButton="0" quotePrefix="0" xfId="0">
      <alignment horizontal="right" vertical="center" wrapText="1"/>
    </xf>
    <xf numFmtId="2" fontId="5" fillId="4" borderId="1" applyAlignment="1" pivotButton="0" quotePrefix="0" xfId="0">
      <alignment horizontal="right" vertical="center" wrapText="1"/>
    </xf>
    <xf numFmtId="3" fontId="4" fillId="5" borderId="1" applyAlignment="1" pivotButton="0" quotePrefix="0" xfId="0">
      <alignment horizontal="right" vertical="center" wrapText="1"/>
    </xf>
    <xf numFmtId="3" fontId="4" fillId="3" borderId="1" applyAlignment="1" pivotButton="0" quotePrefix="0" xfId="0">
      <alignment horizontal="left" vertical="center" wrapText="1"/>
    </xf>
    <xf numFmtId="3" fontId="5" fillId="4" borderId="1" applyAlignment="1" pivotButton="0" quotePrefix="0" xfId="0">
      <alignment horizontal="left" vertical="center" wrapText="1"/>
    </xf>
    <xf numFmtId="3" fontId="4" fillId="6" borderId="1" applyAlignment="1" pivotButton="0" quotePrefix="0" xfId="0">
      <alignment horizontal="left" vertical="center" wrapText="1"/>
    </xf>
    <xf numFmtId="3" fontId="4" fillId="6" borderId="1" applyAlignment="1" pivotButton="0" quotePrefix="0" xfId="0">
      <alignment horizontal="right" vertical="center" wrapText="1"/>
    </xf>
    <xf numFmtId="3" fontId="4" fillId="5" borderId="1" applyAlignment="1" pivotButton="0" quotePrefix="0" xfId="0">
      <alignment horizontal="left" vertical="center" wrapText="1"/>
    </xf>
    <xf numFmtId="3" fontId="5" fillId="6" borderId="1" applyAlignment="1" pivotButton="0" quotePrefix="0" xfId="0">
      <alignment horizontal="right" vertical="center" wrapText="1"/>
    </xf>
    <xf numFmtId="4" fontId="5" fillId="4" borderId="1" applyAlignment="1" pivotButton="0" quotePrefix="0" xfId="0">
      <alignment horizontal="right" vertical="center" wrapText="1"/>
    </xf>
    <xf numFmtId="4" fontId="5" fillId="6" borderId="1" applyAlignment="1" pivotButton="0" quotePrefix="0" xfId="0">
      <alignment horizontal="right" vertical="center" wrapText="1"/>
    </xf>
    <xf numFmtId="4" fontId="5" fillId="3" borderId="1" applyAlignment="1" pivotButton="0" quotePrefix="0" xfId="0">
      <alignment horizontal="right" vertical="center" wrapText="1"/>
    </xf>
    <xf numFmtId="0" fontId="0" fillId="0" borderId="0" applyAlignment="1" pivotButton="0" quotePrefix="0" xfId="0">
      <alignment horizontal="left" vertical="center" wrapText="1"/>
    </xf>
    <xf numFmtId="0" fontId="9" fillId="7" borderId="4" applyAlignment="1" pivotButton="0" quotePrefix="0" xfId="0">
      <alignment horizontal="center" vertical="center" wrapText="1"/>
    </xf>
    <xf numFmtId="0" fontId="10" fillId="9" borderId="5" applyAlignment="1" pivotButton="0" quotePrefix="0" xfId="0">
      <alignment horizontal="left" vertical="center" wrapText="1"/>
    </xf>
    <xf numFmtId="165" fontId="0" fillId="9" borderId="5" applyAlignment="1" pivotButton="0" quotePrefix="0" xfId="0">
      <alignment horizontal="right" vertical="center" wrapText="1"/>
    </xf>
    <xf numFmtId="0" fontId="10" fillId="12" borderId="5" applyAlignment="1" pivotButton="0" quotePrefix="0" xfId="0">
      <alignment horizontal="left" vertical="center" wrapText="1"/>
    </xf>
    <xf numFmtId="0" fontId="10" fillId="8" borderId="5" applyAlignment="1" pivotButton="0" quotePrefix="0" xfId="0">
      <alignment horizontal="left" vertical="center" wrapText="1"/>
    </xf>
    <xf numFmtId="165" fontId="0" fillId="8" borderId="5" applyAlignment="1" pivotButton="0" quotePrefix="0" xfId="0">
      <alignment horizontal="right" vertical="center" wrapText="1"/>
    </xf>
    <xf numFmtId="0" fontId="10" fillId="10" borderId="6" applyAlignment="1" pivotButton="0" quotePrefix="0" xfId="0">
      <alignment horizontal="left" vertical="center" wrapText="1"/>
    </xf>
    <xf numFmtId="165" fontId="0" fillId="10" borderId="6" applyAlignment="1" pivotButton="0" quotePrefix="0" xfId="0">
      <alignment horizontal="right" vertical="center" wrapText="1"/>
    </xf>
    <xf numFmtId="9" fontId="0" fillId="9" borderId="5" applyAlignment="1" pivotButton="0" quotePrefix="0" xfId="0">
      <alignment horizontal="right" vertical="center" wrapText="1"/>
    </xf>
    <xf numFmtId="0" fontId="10" fillId="10" borderId="7" applyAlignment="1" pivotButton="0" quotePrefix="0" xfId="0">
      <alignment horizontal="left" vertical="center" wrapText="1"/>
    </xf>
    <xf numFmtId="165" fontId="10" fillId="10" borderId="7" applyAlignment="1" pivotButton="0" quotePrefix="0" xfId="0">
      <alignment horizontal="right" vertical="center" wrapText="1"/>
    </xf>
    <xf numFmtId="0" fontId="0" fillId="9" borderId="5" applyAlignment="1" pivotButton="0" quotePrefix="0" xfId="0">
      <alignment horizontal="left" vertical="center" wrapText="1"/>
    </xf>
    <xf numFmtId="0" fontId="0" fillId="8" borderId="5" applyAlignment="1" pivotButton="0" quotePrefix="0" xfId="0">
      <alignment horizontal="left" vertical="center" wrapText="1"/>
    </xf>
    <xf numFmtId="0" fontId="0" fillId="10" borderId="6" applyAlignment="1" pivotButton="0" quotePrefix="0" xfId="0">
      <alignment horizontal="left" vertical="center" wrapText="1"/>
    </xf>
    <xf numFmtId="165" fontId="11" fillId="9" borderId="5" applyAlignment="1" pivotButton="0" quotePrefix="0" xfId="0">
      <alignment horizontal="right" vertical="center" wrapText="1"/>
    </xf>
    <xf numFmtId="165" fontId="11" fillId="8" borderId="5" applyAlignment="1" pivotButton="0" quotePrefix="0" xfId="0">
      <alignment horizontal="right" vertical="center" wrapText="1"/>
    </xf>
    <xf numFmtId="165" fontId="10" fillId="10" borderId="6" applyAlignment="1" pivotButton="0" quotePrefix="0" xfId="0">
      <alignment horizontal="right" vertical="center" wrapText="1"/>
    </xf>
    <xf numFmtId="0" fontId="2" fillId="0" borderId="0" applyAlignment="1" pivotButton="0" quotePrefix="0" xfId="0">
      <alignment horizontal="left" vertical="center" wrapText="1"/>
    </xf>
    <xf numFmtId="0" fontId="0" fillId="0" borderId="0" pivotButton="0" quotePrefix="0" xfId="0"/>
    <xf numFmtId="0" fontId="1" fillId="2" borderId="0" applyAlignment="1" pivotButton="0" quotePrefix="0" xfId="0">
      <alignment horizontal="left" vertical="center" wrapText="1"/>
    </xf>
    <xf numFmtId="0" fontId="0" fillId="11" borderId="8" applyAlignment="1" pivotButton="0" quotePrefix="0" xfId="0">
      <alignment horizontal="center" vertical="center" wrapText="1"/>
    </xf>
    <xf numFmtId="0" fontId="7" fillId="0" borderId="0" applyAlignment="1" pivotButton="0" quotePrefix="0" xfId="0">
      <alignment horizontal="left" vertical="center" wrapText="1"/>
    </xf>
    <xf numFmtId="0" fontId="8" fillId="7" borderId="0" applyAlignment="1" pivotButton="0" quotePrefix="0" xfId="0">
      <alignment horizontal="left" vertical="center" wrapText="1"/>
    </xf>
    <xf numFmtId="0" fontId="6" fillId="7" borderId="0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left" vertical="center" wrapText="1"/>
    </xf>
    <xf numFmtId="0" fontId="0" fillId="0" borderId="2" pivotButton="0" quotePrefix="0" xfId="0"/>
    <xf numFmtId="0" fontId="0" fillId="0" borderId="3" pivotButton="0" quotePrefix="0" xfId="0"/>
    <xf numFmtId="0" fontId="13" fillId="0" borderId="11" pivotButton="0" quotePrefix="0" xfId="0"/>
    <xf numFmtId="0" fontId="12" fillId="0" borderId="11" pivotButton="0" quotePrefix="0" xfId="0"/>
    <xf numFmtId="0" fontId="14" fillId="0" borderId="11" pivotButton="0" quotePrefix="0" xfId="0"/>
    <xf numFmtId="0" fontId="15" fillId="7" borderId="12" applyAlignment="1" pivotButton="0" quotePrefix="0" xfId="0">
      <alignment vertical="center"/>
    </xf>
    <xf numFmtId="0" fontId="0" fillId="7" borderId="12" pivotButton="0" quotePrefix="0" xfId="0"/>
    <xf numFmtId="0" fontId="16" fillId="13" borderId="13" applyAlignment="1" pivotButton="0" quotePrefix="0" xfId="0">
      <alignment vertical="center" wrapText="1"/>
    </xf>
    <xf numFmtId="3" fontId="12" fillId="13" borderId="13" applyAlignment="1" pivotButton="0" quotePrefix="0" xfId="0">
      <alignment vertical="center" wrapText="1"/>
    </xf>
    <xf numFmtId="0" fontId="16" fillId="14" borderId="13" applyAlignment="1" pivotButton="0" quotePrefix="0" xfId="0">
      <alignment vertical="center" wrapText="1"/>
    </xf>
    <xf numFmtId="3" fontId="12" fillId="14" borderId="13" applyAlignment="1" pivotButton="0" quotePrefix="0" xfId="0">
      <alignment vertical="center" wrapText="1"/>
    </xf>
    <xf numFmtId="0" fontId="17" fillId="7" borderId="12" applyAlignment="1" pivotButton="0" quotePrefix="0" xfId="0">
      <alignment vertical="center" wrapText="1"/>
    </xf>
    <xf numFmtId="0" fontId="12" fillId="13" borderId="13" applyAlignment="1" pivotButton="0" quotePrefix="0" xfId="0">
      <alignment vertical="center" wrapText="1"/>
    </xf>
    <xf numFmtId="164" fontId="12" fillId="13" borderId="13" applyAlignment="1" pivotButton="0" quotePrefix="0" xfId="0">
      <alignment vertical="center" wrapText="1"/>
    </xf>
    <xf numFmtId="164" fontId="16" fillId="15" borderId="13" applyAlignment="1" pivotButton="0" quotePrefix="0" xfId="0">
      <alignment vertical="center" wrapText="1"/>
    </xf>
    <xf numFmtId="0" fontId="12" fillId="14" borderId="13" applyAlignment="1" pivotButton="0" quotePrefix="0" xfId="0">
      <alignment vertical="center" wrapText="1"/>
    </xf>
    <xf numFmtId="2" fontId="12" fillId="14" borderId="13" applyAlignment="1" pivotButton="0" quotePrefix="0" xfId="0">
      <alignment vertical="center" wrapText="1"/>
    </xf>
    <xf numFmtId="2" fontId="16" fillId="15" borderId="13" applyAlignment="1" pivotButton="0" quotePrefix="0" xfId="0">
      <alignment vertical="center" wrapText="1"/>
    </xf>
    <xf numFmtId="164" fontId="12" fillId="14" borderId="13" applyAlignment="1" pivotButton="0" quotePrefix="0" xfId="0">
      <alignment vertical="center" wrapText="1"/>
    </xf>
    <xf numFmtId="2" fontId="12" fillId="13" borderId="13" applyAlignment="1" pivotButton="0" quotePrefix="0" xfId="0">
      <alignment vertical="center" wrapText="1"/>
    </xf>
    <xf numFmtId="0" fontId="16" fillId="15" borderId="13" applyAlignment="1" pivotButton="0" quotePrefix="0" xfId="0">
      <alignment vertical="center" wrapText="1"/>
    </xf>
    <xf numFmtId="0" fontId="12" fillId="15" borderId="13" applyAlignment="1" pivotButton="0" quotePrefix="0" xfId="0">
      <alignment vertical="center" wrapText="1"/>
    </xf>
    <xf numFmtId="164" fontId="12" fillId="15" borderId="13" applyAlignment="1" pivotButton="0" quotePrefix="0" xfId="0">
      <alignment vertical="center" wrapText="1"/>
    </xf>
    <xf numFmtId="2" fontId="12" fillId="15" borderId="13" applyAlignment="1" pivotButton="0" quotePrefix="0" xfId="0">
      <alignment vertical="center" wrapText="1"/>
    </xf>
    <xf numFmtId="0" fontId="0" fillId="0" borderId="15" pivotButton="0" quotePrefix="0" xfId="0"/>
    <xf numFmtId="0" fontId="0" fillId="0" borderId="16" pivotButton="0" quotePrefix="0" xfId="0"/>
    <xf numFmtId="0" fontId="15" fillId="7" borderId="17" applyAlignment="1" pivotButton="0" quotePrefix="0" xfId="0">
      <alignment vertical="center"/>
    </xf>
    <xf numFmtId="0" fontId="12" fillId="15" borderId="18" applyAlignment="1" pivotButton="0" quotePrefix="0" xfId="0">
      <alignment vertical="center" wrapText="1"/>
    </xf>
    <xf numFmtId="0" fontId="18" fillId="0" borderId="11" pivotButton="0" quotePrefix="0" xfId="0"/>
    <xf numFmtId="0" fontId="15" fillId="7" borderId="12" pivotButton="0" quotePrefix="0" xfId="0"/>
    <xf numFmtId="0" fontId="19" fillId="13" borderId="13" applyAlignment="1" pivotButton="0" quotePrefix="0" xfId="0">
      <alignment vertical="center" wrapText="1"/>
    </xf>
    <xf numFmtId="0" fontId="20" fillId="13" borderId="13" applyAlignment="1" pivotButton="0" quotePrefix="0" xfId="0">
      <alignment vertical="center" wrapText="1"/>
    </xf>
    <xf numFmtId="164" fontId="20" fillId="13" borderId="13" applyAlignment="1" pivotButton="0" quotePrefix="0" xfId="0">
      <alignment vertical="center" wrapText="1"/>
    </xf>
    <xf numFmtId="0" fontId="19" fillId="14" borderId="13" applyAlignment="1" pivotButton="0" quotePrefix="0" xfId="0">
      <alignment vertical="center" wrapText="1"/>
    </xf>
    <xf numFmtId="0" fontId="20" fillId="14" borderId="13" applyAlignment="1" pivotButton="0" quotePrefix="0" xfId="0">
      <alignment vertical="center" wrapText="1"/>
    </xf>
    <xf numFmtId="2" fontId="20" fillId="14" borderId="13" applyAlignment="1" pivotButton="0" quotePrefix="0" xfId="0">
      <alignment vertical="center" wrapText="1"/>
    </xf>
    <xf numFmtId="2" fontId="20" fillId="13" borderId="13" applyAlignment="1" pivotButton="0" quotePrefix="0" xfId="0">
      <alignment vertical="center" wrapText="1"/>
    </xf>
    <xf numFmtId="0" fontId="19" fillId="15" borderId="13" applyAlignment="1" pivotButton="0" quotePrefix="0" xfId="0">
      <alignment vertical="center" wrapText="1"/>
    </xf>
    <xf numFmtId="164" fontId="19" fillId="15" borderId="13" applyAlignment="1" pivotButton="0" quotePrefix="0" xfId="0">
      <alignment vertical="center" wrapText="1"/>
    </xf>
    <xf numFmtId="0" fontId="20" fillId="15" borderId="13" applyAlignment="1" pivotButton="0" quotePrefix="0" xfId="0">
      <alignment vertical="center" wrapText="1"/>
    </xf>
    <xf numFmtId="0" fontId="15" fillId="7" borderId="17" pivotButton="0" quotePrefix="0" xfId="0"/>
    <xf numFmtId="3" fontId="20" fillId="13" borderId="13" applyAlignment="1" pivotButton="0" quotePrefix="0" xfId="0">
      <alignment vertical="center" wrapText="1"/>
    </xf>
    <xf numFmtId="164" fontId="20" fillId="14" borderId="13" applyAlignment="1" pivotButton="0" quotePrefix="0" xfId="0">
      <alignment vertical="center" wrapText="1"/>
    </xf>
    <xf numFmtId="3" fontId="20" fillId="15" borderId="13" applyAlignment="1" pivotButton="0" quotePrefix="0" xfId="0">
      <alignment vertical="center" wrapText="1"/>
    </xf>
    <xf numFmtId="3" fontId="20" fillId="14" borderId="13" applyAlignment="1" pivotButton="0" quotePrefix="0" xfId="0">
      <alignment vertical="center" wrapText="1"/>
    </xf>
    <xf numFmtId="3" fontId="19" fillId="15" borderId="13" applyAlignment="1" pivotButton="0" quotePrefix="0" xfId="0">
      <alignment vertical="center" wrapText="1"/>
    </xf>
    <xf numFmtId="0" fontId="20" fillId="15" borderId="18" applyAlignment="1" pivotButton="0" quotePrefix="0" xfId="0">
      <alignment vertical="center" wrapText="1"/>
    </xf>
  </cellXfs>
  <cellStyles count="1">
    <cellStyle name="Normal" xfId="0" builtinId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1"/>
  <sheetViews>
    <sheetView showGridLines="0" workbookViewId="0">
      <pane ySplit="3" topLeftCell="A4" activePane="bottomLeft" state="frozen"/>
      <selection pane="bottomLeft" activeCell="B11" sqref="B11"/>
    </sheetView>
  </sheetViews>
  <sheetFormatPr baseColWidth="8" defaultRowHeight="15"/>
  <cols>
    <col width="22" customWidth="1" style="46" min="1" max="1"/>
    <col width="29" customWidth="1" style="46" min="2" max="3"/>
    <col width="15" customWidth="1" style="46" min="4" max="6"/>
    <col width="5" customWidth="1" style="46" min="7" max="7"/>
    <col width="48" customWidth="1" style="46" min="8" max="8"/>
    <col width="18" customWidth="1" style="46" min="9" max="10"/>
  </cols>
  <sheetData>
    <row r="1" ht="27.95" customHeight="1" s="46">
      <c r="A1" s="47" t="inlineStr">
        <is>
          <t>Series 2: MiniCo Financial Statements to FCF</t>
        </is>
      </c>
    </row>
    <row r="2" ht="33.95" customHeight="1" s="46">
      <c r="A2" s="45" t="inlineStr">
        <is>
          <t>One workbook for statements, ratios, DuPont, historical FCF, and a simple valuation forecast.</t>
        </is>
      </c>
    </row>
    <row r="3" ht="21.95" customHeight="1" s="46"/>
    <row r="4" ht="21.95" customHeight="1" s="46">
      <c r="A4" s="1" t="inlineStr">
        <is>
          <t>Sheet</t>
        </is>
      </c>
      <c r="B4" s="1" t="inlineStr">
        <is>
          <t>What to do</t>
        </is>
      </c>
      <c r="C4" s="1" t="inlineStr">
        <is>
          <t>Key idea</t>
        </is>
      </c>
      <c r="D4" s="1" t="n"/>
      <c r="E4" s="1" t="n"/>
      <c r="F4" s="1" t="n"/>
      <c r="G4" s="1" t="n"/>
    </row>
    <row r="5" ht="57.75" customHeight="1" s="46">
      <c r="A5" s="2" t="inlineStr">
        <is>
          <t>02 Statements</t>
        </is>
      </c>
      <c r="B5" s="3" t="inlineStr">
        <is>
          <t>Review MiniCo income statement and balance sheet excerpts.</t>
        </is>
      </c>
      <c r="C5" s="3" t="inlineStr">
        <is>
          <t>Statements give us operating profit, working capital, and reinvestment.</t>
        </is>
      </c>
      <c r="H5" s="52" t="inlineStr">
        <is>
          <t>Student note</t>
        </is>
      </c>
    </row>
    <row r="6" ht="57.75" customHeight="1" s="46">
      <c r="A6" s="2" t="inlineStr">
        <is>
          <t>03 Ratios</t>
        </is>
      </c>
      <c r="B6" s="3" t="inlineStr">
        <is>
          <t>Compute margin, turnover, ROA, ROE, and equity multiplier.</t>
        </is>
      </c>
      <c r="C6" s="3" t="inlineStr">
        <is>
          <t>Ratios turn statement numbers into a quick business story.</t>
        </is>
      </c>
      <c r="H6" s="5" t="inlineStr">
        <is>
          <t>The goal is not to memorize accounting labels. The goal is to turn accounting into valuation inputs: FCF and NPV.</t>
        </is>
      </c>
    </row>
    <row r="7" ht="57.75" customHeight="1" s="46">
      <c r="A7" s="2" t="inlineStr">
        <is>
          <t>04 DuPont</t>
        </is>
      </c>
      <c r="B7" s="3" t="inlineStr">
        <is>
          <t>Decompose ROE into margin x turnover x leverage.</t>
        </is>
      </c>
      <c r="C7" s="3" t="inlineStr">
        <is>
          <t>ROE is more useful when we know why it moved.</t>
        </is>
      </c>
    </row>
    <row r="8" ht="57.75" customHeight="1" s="46">
      <c r="A8" s="2" t="inlineStr">
        <is>
          <t>05 FCF Formula</t>
        </is>
      </c>
      <c r="B8" s="3" t="inlineStr">
        <is>
          <t>Preview the FCF inputs and signs.</t>
        </is>
      </c>
      <c r="C8" s="3" t="inlineStr">
        <is>
          <t>Free cash flow starts with operating profit and subtracts reinvestment.</t>
        </is>
      </c>
    </row>
    <row r="9" ht="57.75" customHeight="1" s="46">
      <c r="A9" s="2" t="inlineStr">
        <is>
          <t>06 Historical FCF</t>
        </is>
      </c>
      <c r="B9" s="3" t="inlineStr">
        <is>
          <t>Build MiniCo historical FCF from statements.</t>
        </is>
      </c>
      <c r="C9" s="3" t="inlineStr">
        <is>
          <t>NOPAT + D&amp;A - CapEx - Δ NWC.</t>
        </is>
      </c>
    </row>
    <row r="10" ht="57.75" customHeight="1" s="46">
      <c r="A10" s="2" t="inlineStr">
        <is>
          <t>07 Pro Forma NPV</t>
        </is>
      </c>
      <c r="B10" s="3" t="inlineStr">
        <is>
          <t>Forecast FCF and discount it back to today.</t>
        </is>
      </c>
      <c r="C10" s="3" t="inlineStr">
        <is>
          <t>Forecast cash flows plus discounting is the DCF bridge.</t>
        </is>
      </c>
    </row>
    <row r="11" ht="57.75" customHeight="1" s="46">
      <c r="A11" s="2" t="inlineStr">
        <is>
          <t>08 Practice</t>
        </is>
      </c>
      <c r="B11" s="3" t="inlineStr">
        <is>
          <t>Try a related practice problem and check your answer.</t>
        </is>
      </c>
      <c r="C11" s="3" t="inlineStr">
        <is>
          <t>Same habits, new numbers.</t>
        </is>
      </c>
    </row>
  </sheetData>
  <mergeCells count="2">
    <mergeCell ref="A2:F2"/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32"/>
  <sheetViews>
    <sheetView showGridLines="0" tabSelected="1" workbookViewId="0">
      <pane ySplit="3" topLeftCell="A4" activePane="bottomLeft" state="frozen"/>
      <selection pane="bottomLeft" activeCell="D34" sqref="D34"/>
    </sheetView>
  </sheetViews>
  <sheetFormatPr baseColWidth="8" defaultRowHeight="15"/>
  <cols>
    <col width="26" customWidth="1" style="46" min="1" max="1"/>
    <col width="15" customWidth="1" style="46" min="2" max="2"/>
    <col width="34.140625" customWidth="1" style="46" min="3" max="3"/>
    <col width="31" customWidth="1" style="46" min="4" max="4"/>
    <col width="14" customWidth="1" style="46" min="5" max="6"/>
    <col width="12.28515625" customWidth="1" style="46" min="7" max="7"/>
    <col width="42" customWidth="1" style="46" min="8" max="8"/>
  </cols>
  <sheetData>
    <row r="1" ht="26.1" customHeight="1" s="46">
      <c r="A1" s="51" t="inlineStr">
        <is>
          <t>MiniCo Statements</t>
        </is>
      </c>
    </row>
    <row r="2">
      <c r="A2" s="49" t="inlineStr">
        <is>
          <t>Company statement picture first; simplified MiniCo excerpts for the videos.</t>
        </is>
      </c>
    </row>
    <row r="3">
      <c r="A3" s="27" t="n"/>
      <c r="B3" s="27" t="n"/>
      <c r="C3" s="27" t="n"/>
      <c r="D3" s="27" t="n"/>
      <c r="E3" s="27" t="n"/>
      <c r="F3" s="27" t="n"/>
      <c r="G3" s="27" t="n"/>
      <c r="H3" s="27" t="n"/>
    </row>
    <row r="4">
      <c r="A4" s="50" t="inlineStr">
        <is>
          <t>Company financial statements</t>
        </is>
      </c>
      <c r="G4" s="27" t="n"/>
      <c r="H4" s="27" t="n"/>
    </row>
    <row r="5" ht="15.75" customHeight="1" s="46" thickBot="1">
      <c r="A5" s="28" t="inlineStr">
        <is>
          <t>Income Statement</t>
        </is>
      </c>
      <c r="B5" s="28" t="inlineStr">
        <is>
          <t>Year 1</t>
        </is>
      </c>
      <c r="C5" s="27" t="n"/>
      <c r="D5" s="28" t="inlineStr">
        <is>
          <t>Balance Sheet</t>
        </is>
      </c>
      <c r="E5" s="28" t="inlineStr">
        <is>
          <t>Year 0</t>
        </is>
      </c>
      <c r="F5" s="28" t="inlineStr">
        <is>
          <t>Year 1</t>
        </is>
      </c>
      <c r="G5" s="27" t="n"/>
      <c r="H5" s="28" t="inlineStr">
        <is>
          <t>Student note</t>
        </is>
      </c>
    </row>
    <row r="6" ht="22.5" customHeight="1" s="46">
      <c r="A6" s="29" t="inlineStr">
        <is>
          <t>Sales</t>
        </is>
      </c>
      <c r="B6" s="30" t="n">
        <v>1000</v>
      </c>
      <c r="C6" s="27" t="n"/>
      <c r="D6" s="31" t="inlineStr">
        <is>
          <t>Assets</t>
        </is>
      </c>
      <c r="E6" s="31" t="n"/>
      <c r="F6" s="31" t="n"/>
      <c r="G6" s="27" t="n"/>
      <c r="H6" s="48" t="inlineStr">
        <is>
          <t>The balance sheet balances: Assets = Liabilities + Equity. For valuation, the habit is to find the pieces that help us estimate free cash flow: operating profit, taxes, working capital changes, and fixed-asset reinvestment.</t>
        </is>
      </c>
    </row>
    <row r="7" ht="22.5" customHeight="1" s="46">
      <c r="A7" s="32" t="inlineStr">
        <is>
          <t>COGS</t>
        </is>
      </c>
      <c r="B7" s="33" t="n">
        <v>-600</v>
      </c>
      <c r="C7" s="27" t="n"/>
      <c r="D7" s="32" t="inlineStr">
        <is>
          <t>Cash</t>
        </is>
      </c>
      <c r="E7" s="33" t="n">
        <v>30</v>
      </c>
      <c r="F7" s="33" t="n">
        <v>40</v>
      </c>
      <c r="G7" s="27" t="n"/>
    </row>
    <row r="8" ht="21.95" customHeight="1" s="46">
      <c r="A8" s="34" t="inlineStr">
        <is>
          <t>Gross profit</t>
        </is>
      </c>
      <c r="B8" s="35">
        <f>B6+B7</f>
        <v/>
      </c>
      <c r="C8" s="27" t="n"/>
      <c r="D8" s="29" t="inlineStr">
        <is>
          <t>Accounts receivable</t>
        </is>
      </c>
      <c r="E8" s="30" t="n">
        <v>100</v>
      </c>
      <c r="F8" s="30" t="n">
        <v>120</v>
      </c>
      <c r="G8" s="27" t="n"/>
    </row>
    <row r="9" ht="21.95" customHeight="1" s="46">
      <c r="A9" s="32" t="inlineStr">
        <is>
          <t>Cash SG&amp;A</t>
        </is>
      </c>
      <c r="B9" s="33" t="n">
        <v>-200</v>
      </c>
      <c r="C9" s="27" t="n"/>
      <c r="D9" s="32" t="inlineStr">
        <is>
          <t>Inventory</t>
        </is>
      </c>
      <c r="E9" s="33" t="n">
        <v>150</v>
      </c>
      <c r="F9" s="33" t="n">
        <v>160</v>
      </c>
      <c r="G9" s="27" t="n"/>
    </row>
    <row r="10" ht="21.95" customHeight="1" s="46">
      <c r="A10" s="29" t="inlineStr">
        <is>
          <t>D&amp;A</t>
        </is>
      </c>
      <c r="B10" s="30" t="n">
        <v>-50</v>
      </c>
      <c r="C10" s="27" t="n"/>
      <c r="D10" s="34" t="inlineStr">
        <is>
          <t>Total current assets</t>
        </is>
      </c>
      <c r="E10" s="35">
        <f>E7+E8+E9</f>
        <v/>
      </c>
      <c r="F10" s="35">
        <f>F7+F8+F9</f>
        <v/>
      </c>
      <c r="G10" s="27" t="n"/>
    </row>
    <row r="11" ht="21.95" customHeight="1" s="46">
      <c r="A11" s="34" t="inlineStr">
        <is>
          <t>EBIT</t>
        </is>
      </c>
      <c r="B11" s="35">
        <f>B8+B9+B10</f>
        <v/>
      </c>
      <c r="C11" s="27" t="n"/>
      <c r="D11" s="32" t="inlineStr">
        <is>
          <t>Net PP&amp;E</t>
        </is>
      </c>
      <c r="E11" s="33" t="n">
        <v>420</v>
      </c>
      <c r="F11" s="33" t="n">
        <v>480</v>
      </c>
      <c r="G11" s="27" t="n"/>
    </row>
    <row r="12" ht="21.95" customHeight="1" s="46" thickBot="1">
      <c r="A12" s="29" t="inlineStr">
        <is>
          <t>Tax rate</t>
        </is>
      </c>
      <c r="B12" s="36" t="n">
        <v>0.3</v>
      </c>
      <c r="C12" s="27" t="n"/>
      <c r="D12" s="37" t="inlineStr">
        <is>
          <t>Total assets</t>
        </is>
      </c>
      <c r="E12" s="38">
        <f>E10+E11</f>
        <v/>
      </c>
      <c r="F12" s="38">
        <f>F10+F11</f>
        <v/>
      </c>
      <c r="G12" s="27" t="n"/>
    </row>
    <row r="13" ht="21.95" customHeight="1" s="46" thickTop="1">
      <c r="A13" s="32" t="inlineStr">
        <is>
          <t>Taxes on EBIT</t>
        </is>
      </c>
      <c r="B13" s="33">
        <f>-B11*B12</f>
        <v/>
      </c>
      <c r="C13" s="27" t="n"/>
      <c r="D13" s="31" t="inlineStr">
        <is>
          <t>Liabilities and Equity</t>
        </is>
      </c>
      <c r="E13" s="31" t="n"/>
      <c r="F13" s="31" t="n"/>
      <c r="G13" s="27" t="n"/>
    </row>
    <row r="14" ht="21.95" customHeight="1" s="46" thickBot="1">
      <c r="A14" s="37" t="inlineStr">
        <is>
          <t>NOPAT</t>
        </is>
      </c>
      <c r="B14" s="38">
        <f>B11+B13</f>
        <v/>
      </c>
      <c r="C14" s="27" t="n"/>
      <c r="D14" s="29" t="inlineStr">
        <is>
          <t>Accounts payable</t>
        </is>
      </c>
      <c r="E14" s="42" t="n">
        <v>80</v>
      </c>
      <c r="F14" s="42" t="n">
        <v>90</v>
      </c>
      <c r="G14" s="27" t="n"/>
      <c r="H14" s="27" t="n"/>
    </row>
    <row r="15" ht="21.95" customHeight="1" s="46">
      <c r="A15" s="27" t="n"/>
      <c r="B15" s="27" t="n"/>
      <c r="C15" s="27" t="n"/>
      <c r="D15" s="32" t="inlineStr">
        <is>
          <t>Accrued expenses</t>
        </is>
      </c>
      <c r="E15" s="43" t="n">
        <v>20</v>
      </c>
      <c r="F15" s="43" t="n">
        <v>25</v>
      </c>
      <c r="G15" s="27" t="n"/>
      <c r="H15" s="27" t="n"/>
    </row>
    <row r="16" ht="21.95" customHeight="1" s="46">
      <c r="A16" s="27" t="n"/>
      <c r="B16" s="27" t="n"/>
      <c r="C16" s="27" t="n"/>
      <c r="D16" s="29" t="inlineStr">
        <is>
          <t>Debt</t>
        </is>
      </c>
      <c r="E16" s="42" t="n">
        <v>150</v>
      </c>
      <c r="F16" s="42" t="n">
        <v>185</v>
      </c>
      <c r="G16" s="27" t="n"/>
      <c r="H16" s="27" t="n"/>
    </row>
    <row r="17" ht="21.95" customHeight="1" s="46">
      <c r="A17" s="27" t="n"/>
      <c r="B17" s="27" t="n"/>
      <c r="C17" s="27" t="n"/>
      <c r="D17" s="34" t="inlineStr">
        <is>
          <t>Total liabilities</t>
        </is>
      </c>
      <c r="E17" s="44">
        <f>E14+E15+E16</f>
        <v/>
      </c>
      <c r="F17" s="44">
        <f>F14+F15+F16</f>
        <v/>
      </c>
      <c r="G17" s="27" t="n"/>
      <c r="H17" s="27" t="n"/>
    </row>
    <row r="18" ht="21.95" customHeight="1" s="46">
      <c r="A18" s="27" t="n"/>
      <c r="B18" s="27" t="n"/>
      <c r="C18" s="27" t="n"/>
      <c r="D18" s="32" t="inlineStr">
        <is>
          <t>Equity</t>
        </is>
      </c>
      <c r="E18" s="43" t="n">
        <v>450</v>
      </c>
      <c r="F18" s="43" t="n">
        <v>500</v>
      </c>
      <c r="G18" s="27" t="n"/>
      <c r="H18" s="27" t="n"/>
    </row>
    <row r="19" ht="21.95" customHeight="1" s="46">
      <c r="A19" s="27" t="n"/>
      <c r="B19" s="27" t="n"/>
      <c r="C19" s="27" t="n"/>
      <c r="D19" s="37" t="inlineStr">
        <is>
          <t>Total liabilities + equity</t>
        </is>
      </c>
      <c r="E19" s="38">
        <f>E17+E18</f>
        <v/>
      </c>
      <c r="F19" s="38">
        <f>F17+F18</f>
        <v/>
      </c>
      <c r="G19" s="27" t="n"/>
      <c r="H19" s="27" t="n"/>
    </row>
    <row r="20">
      <c r="A20" s="27" t="n"/>
      <c r="B20" s="27" t="n"/>
      <c r="C20" s="27" t="n"/>
      <c r="D20" s="27" t="n"/>
      <c r="E20" s="27" t="n"/>
      <c r="F20" s="27" t="n"/>
      <c r="G20" s="27" t="n"/>
      <c r="H20" s="27" t="n"/>
    </row>
    <row r="21">
      <c r="A21" s="27" t="n"/>
      <c r="B21" s="27" t="n"/>
      <c r="C21" s="27" t="n"/>
      <c r="D21" s="27" t="n"/>
      <c r="E21" s="27" t="n"/>
      <c r="F21" s="27" t="n"/>
      <c r="G21" s="27" t="n"/>
      <c r="H21" s="27" t="n"/>
    </row>
    <row r="22">
      <c r="A22" s="50" t="inlineStr">
        <is>
          <t>MiniCo simplified excerpts used in S2-01</t>
        </is>
      </c>
      <c r="G22" s="27" t="n"/>
      <c r="H22" s="27" t="n"/>
    </row>
    <row r="23" ht="60.75" customHeight="1" s="46" thickBot="1">
      <c r="A23" s="28" t="inlineStr">
        <is>
          <t>MiniCo Income Statement</t>
        </is>
      </c>
      <c r="B23" s="28" t="inlineStr">
        <is>
          <t>Year 1</t>
        </is>
      </c>
      <c r="C23" s="28" t="inlineStr">
        <is>
          <t>Why it matters</t>
        </is>
      </c>
      <c r="D23" s="28" t="inlineStr">
        <is>
          <t>MiniCo Balance Sheet Accounts</t>
        </is>
      </c>
      <c r="E23" s="28" t="inlineStr">
        <is>
          <t>Year 0</t>
        </is>
      </c>
      <c r="F23" s="28" t="inlineStr">
        <is>
          <t>Year 1</t>
        </is>
      </c>
      <c r="G23" s="28" t="inlineStr">
        <is>
          <t>Change</t>
        </is>
      </c>
      <c r="H23" s="28" t="inlineStr">
        <is>
          <t>Student note</t>
        </is>
      </c>
    </row>
    <row r="24" ht="23.25" customHeight="1" s="46">
      <c r="A24" s="29" t="inlineStr">
        <is>
          <t>Sales</t>
        </is>
      </c>
      <c r="B24" s="30" t="n">
        <v>1000</v>
      </c>
      <c r="C24" s="39" t="inlineStr">
        <is>
          <t>Starting point</t>
        </is>
      </c>
      <c r="D24" s="29" t="inlineStr">
        <is>
          <t>Accounts receivable</t>
        </is>
      </c>
      <c r="E24" s="30" t="n">
        <v>100</v>
      </c>
      <c r="F24" s="30" t="n">
        <v>120</v>
      </c>
      <c r="G24" s="30">
        <f>F24-E24</f>
        <v/>
      </c>
      <c r="H24" s="48" t="inlineStr">
        <is>
          <t>Income statement = performance over a period. Balance sheet = a snapshot at a point in time. Two balance sheets let us see changes over time, and those changes affect cash.</t>
        </is>
      </c>
    </row>
    <row r="25" ht="23.25" customHeight="1" s="46">
      <c r="A25" s="32" t="inlineStr">
        <is>
          <t>COGS</t>
        </is>
      </c>
      <c r="B25" s="33" t="n">
        <v>-600</v>
      </c>
      <c r="C25" s="40" t="inlineStr">
        <is>
          <t>Operating cost</t>
        </is>
      </c>
      <c r="D25" s="32" t="inlineStr">
        <is>
          <t>Inventory</t>
        </is>
      </c>
      <c r="E25" s="33" t="n">
        <v>150</v>
      </c>
      <c r="F25" s="33" t="n">
        <v>160</v>
      </c>
      <c r="G25" s="33">
        <f>F25-E25</f>
        <v/>
      </c>
    </row>
    <row r="26" ht="23.25" customHeight="1" s="46">
      <c r="A26" s="34" t="inlineStr">
        <is>
          <t>Gross profit</t>
        </is>
      </c>
      <c r="B26" s="35">
        <f>B24+B25</f>
        <v/>
      </c>
      <c r="C26" s="41" t="inlineStr">
        <is>
          <t>Sales after product cost</t>
        </is>
      </c>
      <c r="D26" s="29" t="inlineStr">
        <is>
          <t>Accounts payable</t>
        </is>
      </c>
      <c r="E26" s="30" t="n">
        <v>80</v>
      </c>
      <c r="F26" s="30" t="n">
        <v>90</v>
      </c>
      <c r="G26" s="30">
        <f>F26-E26</f>
        <v/>
      </c>
    </row>
    <row r="27" ht="21.95" customHeight="1" s="46">
      <c r="A27" s="32" t="inlineStr">
        <is>
          <t>Cash SG&amp;A</t>
        </is>
      </c>
      <c r="B27" s="33" t="n">
        <v>-200</v>
      </c>
      <c r="C27" s="40" t="inlineStr">
        <is>
          <t>Operating expense</t>
        </is>
      </c>
      <c r="D27" s="32" t="inlineStr">
        <is>
          <t>Accrued expenses</t>
        </is>
      </c>
      <c r="E27" s="33" t="n">
        <v>20</v>
      </c>
      <c r="F27" s="33" t="n">
        <v>25</v>
      </c>
      <c r="G27" s="33">
        <f>F27-E27</f>
        <v/>
      </c>
    </row>
    <row r="28" ht="21.95" customHeight="1" s="46">
      <c r="A28" s="29" t="inlineStr">
        <is>
          <t>D&amp;A</t>
        </is>
      </c>
      <c r="B28" s="30" t="n">
        <v>-50</v>
      </c>
      <c r="C28" s="39" t="inlineStr">
        <is>
          <t>Non-cash expense</t>
        </is>
      </c>
      <c r="D28" s="34" t="inlineStr">
        <is>
          <t>Net working capital</t>
        </is>
      </c>
      <c r="E28" s="35">
        <f>E24+E25-E26-E27</f>
        <v/>
      </c>
      <c r="F28" s="35">
        <f>F24+F25-F26-F27</f>
        <v/>
      </c>
      <c r="G28" s="35">
        <f>F28-E28</f>
        <v/>
      </c>
    </row>
    <row r="29" ht="21.95" customHeight="1" s="46">
      <c r="A29" s="34" t="inlineStr">
        <is>
          <t>EBIT</t>
        </is>
      </c>
      <c r="B29" s="35">
        <f>B26+B27+B28</f>
        <v/>
      </c>
      <c r="C29" s="41" t="inlineStr">
        <is>
          <t>Operating profit before financing</t>
        </is>
      </c>
      <c r="D29" s="34" t="inlineStr">
        <is>
          <t>Net PP&amp;E</t>
        </is>
      </c>
      <c r="E29" s="35" t="n">
        <v>420</v>
      </c>
      <c r="F29" s="35" t="n">
        <v>480</v>
      </c>
      <c r="G29" s="35">
        <f>F29-E29</f>
        <v/>
      </c>
    </row>
    <row r="30" ht="21.95" customHeight="1" s="46">
      <c r="A30" s="29" t="inlineStr">
        <is>
          <t>Tax rate</t>
        </is>
      </c>
      <c r="B30" s="36" t="n">
        <v>0.3</v>
      </c>
      <c r="C30" s="39" t="inlineStr">
        <is>
          <t>Operating tax rate</t>
        </is>
      </c>
      <c r="D30" s="29" t="inlineStr">
        <is>
          <t>Total assets</t>
        </is>
      </c>
      <c r="E30" s="30" t="n">
        <v>700</v>
      </c>
      <c r="F30" s="30" t="n">
        <v>800</v>
      </c>
      <c r="G30" s="30">
        <f>F30-E30</f>
        <v/>
      </c>
    </row>
    <row r="31" ht="21.95" customHeight="1" s="46">
      <c r="A31" s="32" t="inlineStr">
        <is>
          <t>Taxes on EBIT</t>
        </is>
      </c>
      <c r="B31" s="33">
        <f>-B29*B30</f>
        <v/>
      </c>
      <c r="C31" s="40" t="inlineStr">
        <is>
          <t>Taxes on operating profit</t>
        </is>
      </c>
      <c r="D31" s="32" t="inlineStr">
        <is>
          <t>Total equity</t>
        </is>
      </c>
      <c r="E31" s="33" t="n">
        <v>450</v>
      </c>
      <c r="F31" s="33" t="n">
        <v>500</v>
      </c>
      <c r="G31" s="33">
        <f>F31-E31</f>
        <v/>
      </c>
      <c r="H31" s="27" t="n"/>
    </row>
    <row r="32" ht="21.95" customHeight="1" s="46">
      <c r="A32" s="37" t="inlineStr">
        <is>
          <t>NOPAT</t>
        </is>
      </c>
      <c r="B32" s="38">
        <f>B29+B31</f>
        <v/>
      </c>
      <c r="C32" s="37" t="inlineStr">
        <is>
          <t>After-tax operating profit</t>
        </is>
      </c>
      <c r="D32" s="27" t="n"/>
      <c r="E32" s="27" t="n"/>
      <c r="F32" s="27" t="n"/>
      <c r="G32" s="27" t="n"/>
      <c r="H32" s="27" t="n"/>
    </row>
  </sheetData>
  <mergeCells count="6">
    <mergeCell ref="H24:H30"/>
    <mergeCell ref="A2:H2"/>
    <mergeCell ref="H6:H13"/>
    <mergeCell ref="A22:F22"/>
    <mergeCell ref="A4:F4"/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53"/>
  <sheetViews>
    <sheetView showGridLines="0" workbookViewId="0">
      <pane ySplit="3" topLeftCell="A4" activePane="bottomLeft" state="frozen"/>
      <selection pane="bottomLeft" activeCell="A1" sqref="A1:F1"/>
    </sheetView>
  </sheetViews>
  <sheetFormatPr baseColWidth="8" defaultRowHeight="15"/>
  <cols>
    <col width="24" customWidth="1" style="46" min="1" max="1"/>
    <col width="26" customWidth="1" style="46" min="2" max="6"/>
    <col width="22" customWidth="1" style="46" min="3" max="3"/>
    <col width="48" customWidth="1" style="46" min="4" max="4"/>
    <col width="4" customWidth="1" style="46" min="5" max="5"/>
    <col width="4" customWidth="1" style="46" min="6" max="6"/>
    <col width="4" customWidth="1" style="46" min="7" max="7"/>
    <col width="4" customWidth="1" style="46" min="8" max="8"/>
    <col width="4" customWidth="1" style="46" min="9" max="10"/>
  </cols>
  <sheetData>
    <row r="1" ht="28" customHeight="1" s="46">
      <c r="A1" s="55" t="inlineStr">
        <is>
          <t>MiniCo Ratios</t>
        </is>
      </c>
      <c r="B1" s="56" t="n"/>
      <c r="C1" s="56" t="n"/>
      <c r="D1" s="56" t="n"/>
      <c r="E1" s="56" t="n"/>
      <c r="F1" s="56" t="n"/>
      <c r="G1" s="56" t="n"/>
      <c r="H1" s="56" t="n"/>
    </row>
    <row r="2" ht="24" customHeight="1" s="46">
      <c r="A2" s="57" t="inlineStr">
        <is>
          <t>Compute a small set of ratios, then translate them into plain English.</t>
        </is>
      </c>
      <c r="B2" s="56" t="n"/>
      <c r="C2" s="56" t="n"/>
      <c r="D2" s="56" t="n"/>
      <c r="E2" s="56" t="n"/>
      <c r="F2" s="56" t="n"/>
      <c r="G2" s="56" t="n"/>
      <c r="H2" s="56" t="n"/>
    </row>
    <row r="3" ht="24" customHeight="1" s="46">
      <c r="A3" s="56" t="n"/>
      <c r="B3" s="56" t="n"/>
      <c r="C3" s="56" t="n"/>
      <c r="D3" s="56" t="n"/>
      <c r="E3" s="56" t="n"/>
      <c r="F3" s="56" t="n"/>
      <c r="G3" s="56" t="n"/>
      <c r="H3" s="56" t="n"/>
    </row>
    <row r="4" ht="28" customHeight="1" s="46">
      <c r="A4" s="79" t="inlineStr">
        <is>
          <t>MiniCo inputs</t>
        </is>
      </c>
      <c r="B4" s="77" t="n"/>
      <c r="C4" s="56" t="n"/>
      <c r="D4" s="56" t="n"/>
      <c r="E4" s="56" t="n"/>
      <c r="F4" s="56" t="n"/>
      <c r="G4" s="56" t="n"/>
      <c r="H4" s="56" t="n"/>
    </row>
    <row r="5" ht="24" customHeight="1" s="46">
      <c r="A5" s="60" t="inlineStr">
        <is>
          <t>Sales</t>
        </is>
      </c>
      <c r="B5" s="61" t="n">
        <v>1000</v>
      </c>
      <c r="C5" s="56" t="n"/>
      <c r="D5" s="56" t="n"/>
      <c r="E5" s="56" t="n"/>
      <c r="F5" s="56" t="n"/>
      <c r="G5" s="56" t="n"/>
      <c r="H5" s="56" t="n"/>
    </row>
    <row r="6" ht="24" customHeight="1" s="46">
      <c r="A6" s="62" t="inlineStr">
        <is>
          <t>Net income</t>
        </is>
      </c>
      <c r="B6" s="63" t="n">
        <v>105</v>
      </c>
      <c r="C6" s="56" t="n"/>
      <c r="D6" s="56" t="n"/>
      <c r="E6" s="56" t="n"/>
      <c r="F6" s="56" t="n"/>
      <c r="G6" s="56" t="n"/>
      <c r="H6" s="56" t="n"/>
    </row>
    <row r="7" ht="24" customHeight="1" s="46">
      <c r="A7" s="60" t="inlineStr">
        <is>
          <t>Total assets</t>
        </is>
      </c>
      <c r="B7" s="61" t="n">
        <v>800</v>
      </c>
      <c r="C7" s="56" t="n"/>
      <c r="D7" s="56" t="n"/>
      <c r="E7" s="56" t="n"/>
      <c r="F7" s="56" t="n"/>
      <c r="G7" s="56" t="n"/>
      <c r="H7" s="56" t="n"/>
    </row>
    <row r="8" ht="24" customHeight="1" s="46">
      <c r="A8" s="62" t="inlineStr">
        <is>
          <t>Equity</t>
        </is>
      </c>
      <c r="B8" s="63" t="n">
        <v>500</v>
      </c>
      <c r="C8" s="56" t="n"/>
      <c r="D8" s="56" t="n"/>
      <c r="E8" s="56" t="n"/>
      <c r="F8" s="56" t="n"/>
      <c r="G8" s="56" t="n"/>
      <c r="H8" s="56" t="n"/>
    </row>
    <row r="9" ht="24" customHeight="1" s="46">
      <c r="A9" s="56" t="n"/>
      <c r="B9" s="56" t="n"/>
      <c r="C9" s="56" t="n"/>
      <c r="D9" s="56" t="n"/>
      <c r="E9" s="56" t="n"/>
      <c r="F9" s="56" t="n"/>
      <c r="G9" s="56" t="n"/>
      <c r="H9" s="56" t="n"/>
    </row>
    <row r="10" ht="28" customHeight="1" s="46">
      <c r="A10" s="79" t="inlineStr">
        <is>
          <t>MiniCo ratio math</t>
        </is>
      </c>
      <c r="B10" s="77" t="n"/>
      <c r="C10" s="77" t="n"/>
      <c r="D10" s="77" t="n"/>
      <c r="E10" s="56" t="n"/>
      <c r="F10" s="56" t="n"/>
      <c r="G10" s="56" t="n"/>
      <c r="H10" s="56" t="n"/>
    </row>
    <row r="11" ht="24" customHeight="1" s="46">
      <c r="A11" s="64" t="inlineStr">
        <is>
          <t>Ratio</t>
        </is>
      </c>
      <c r="B11" s="64" t="inlineStr">
        <is>
          <t>Formula</t>
        </is>
      </c>
      <c r="C11" s="64" t="inlineStr">
        <is>
          <t>Calculation</t>
        </is>
      </c>
      <c r="D11" s="64" t="inlineStr">
        <is>
          <t>Result</t>
        </is>
      </c>
      <c r="E11" s="56" t="n"/>
      <c r="F11" s="56" t="n"/>
      <c r="G11" s="56" t="n"/>
      <c r="H11" s="56" t="n"/>
    </row>
    <row r="12" ht="24" customHeight="1" s="46">
      <c r="A12" s="60" t="inlineStr">
        <is>
          <t>Profit margin</t>
        </is>
      </c>
      <c r="B12" s="65" t="inlineStr">
        <is>
          <t>Net income / Sales</t>
        </is>
      </c>
      <c r="C12" s="66">
        <f>B6/B5</f>
        <v/>
      </c>
      <c r="D12" s="67">
        <f>C12</f>
        <v/>
      </c>
      <c r="E12" s="56" t="n"/>
      <c r="F12" s="56" t="n"/>
      <c r="G12" s="56" t="n"/>
      <c r="H12" s="56" t="n"/>
    </row>
    <row r="13" ht="24" customHeight="1" s="46">
      <c r="A13" s="62" t="inlineStr">
        <is>
          <t>Asset turnover</t>
        </is>
      </c>
      <c r="B13" s="68" t="inlineStr">
        <is>
          <t>Sales / Total assets</t>
        </is>
      </c>
      <c r="C13" s="69">
        <f>B5/B7</f>
        <v/>
      </c>
      <c r="D13" s="70">
        <f>C13</f>
        <v/>
      </c>
      <c r="E13" s="56" t="n"/>
      <c r="F13" s="56" t="n"/>
      <c r="G13" s="56" t="n"/>
      <c r="H13" s="56" t="n"/>
    </row>
    <row r="14" ht="24" customHeight="1" s="46">
      <c r="A14" s="60" t="inlineStr">
        <is>
          <t>ROA</t>
        </is>
      </c>
      <c r="B14" s="65" t="inlineStr">
        <is>
          <t>Net income / Total assets</t>
        </is>
      </c>
      <c r="C14" s="66">
        <f>B6/B7</f>
        <v/>
      </c>
      <c r="D14" s="67">
        <f>C14</f>
        <v/>
      </c>
      <c r="E14" s="56" t="n"/>
      <c r="F14" s="56" t="n"/>
      <c r="G14" s="56" t="n"/>
      <c r="H14" s="56" t="n"/>
    </row>
    <row r="15" ht="24" customHeight="1" s="46">
      <c r="A15" s="62" t="inlineStr">
        <is>
          <t>ROE</t>
        </is>
      </c>
      <c r="B15" s="68" t="inlineStr">
        <is>
          <t>Net income / Equity</t>
        </is>
      </c>
      <c r="C15" s="71">
        <f>B6/B8</f>
        <v/>
      </c>
      <c r="D15" s="67">
        <f>C15</f>
        <v/>
      </c>
      <c r="E15" s="56" t="n"/>
      <c r="F15" s="56" t="n"/>
      <c r="G15" s="56" t="n"/>
      <c r="H15" s="56" t="n"/>
    </row>
    <row r="16" ht="24" customHeight="1" s="46">
      <c r="A16" s="60" t="inlineStr">
        <is>
          <t>Equity multiplier</t>
        </is>
      </c>
      <c r="B16" s="65" t="inlineStr">
        <is>
          <t>Total assets / Equity</t>
        </is>
      </c>
      <c r="C16" s="72">
        <f>B7/B8</f>
        <v/>
      </c>
      <c r="D16" s="70">
        <f>C16</f>
        <v/>
      </c>
      <c r="E16" s="56" t="n"/>
      <c r="F16" s="56" t="n"/>
      <c r="G16" s="56" t="n"/>
      <c r="H16" s="56" t="n"/>
    </row>
    <row r="17" ht="24" customHeight="1" s="46">
      <c r="A17" s="56" t="n"/>
      <c r="B17" s="56" t="n"/>
      <c r="C17" s="56" t="n"/>
      <c r="D17" s="56" t="n"/>
      <c r="E17" s="56" t="n"/>
      <c r="F17" s="56" t="n"/>
      <c r="G17" s="56" t="n"/>
      <c r="H17" s="56" t="n"/>
    </row>
    <row r="18" ht="24" customHeight="1" s="46">
      <c r="A18" s="56" t="n"/>
      <c r="B18" s="56" t="n"/>
      <c r="C18" s="56" t="n"/>
      <c r="D18" s="56" t="n"/>
      <c r="E18" s="56" t="n"/>
      <c r="F18" s="56" t="n"/>
      <c r="G18" s="56" t="n"/>
      <c r="H18" s="56" t="n"/>
    </row>
    <row r="19" ht="28" customHeight="1" s="46">
      <c r="A19" s="79" t="inlineStr">
        <is>
          <t>Plain-English interpretation</t>
        </is>
      </c>
      <c r="B19" s="77" t="n"/>
      <c r="C19" s="77" t="n"/>
      <c r="D19" s="77" t="n"/>
      <c r="E19" s="56" t="n"/>
      <c r="F19" s="56" t="n"/>
      <c r="G19" s="56" t="n"/>
      <c r="H19" s="56" t="n"/>
    </row>
    <row r="20" ht="24" customHeight="1" s="46">
      <c r="A20" s="64" t="inlineStr">
        <is>
          <t>Ratio</t>
        </is>
      </c>
      <c r="B20" s="64" t="inlineStr">
        <is>
          <t>Result</t>
        </is>
      </c>
      <c r="C20" s="64" t="inlineStr">
        <is>
          <t>What it means</t>
        </is>
      </c>
      <c r="D20" s="64" t="inlineStr">
        <is>
          <t>Finance category</t>
        </is>
      </c>
    </row>
    <row r="21" ht="24" customHeight="1" s="46">
      <c r="A21" s="60" t="inlineStr">
        <is>
          <t>Profit margin</t>
        </is>
      </c>
      <c r="B21" s="66">
        <f>D12</f>
        <v/>
      </c>
      <c r="C21" s="65" t="inlineStr">
        <is>
          <t>MiniCo keeps 10.5 cents of each sales dollar as profit.</t>
        </is>
      </c>
      <c r="D21" s="65" t="inlineStr">
        <is>
          <t>Profitability</t>
        </is>
      </c>
    </row>
    <row r="22" ht="24" customHeight="1" s="46">
      <c r="A22" s="62" t="inlineStr">
        <is>
          <t>Asset turnover</t>
        </is>
      </c>
      <c r="B22" s="69">
        <f>D13</f>
        <v/>
      </c>
      <c r="C22" s="68" t="inlineStr">
        <is>
          <t>MiniCo produces $1.25 of sales for each $1 of assets.</t>
        </is>
      </c>
      <c r="D22" s="68" t="inlineStr">
        <is>
          <t>Efficiency</t>
        </is>
      </c>
    </row>
    <row r="23" ht="24" customHeight="1" s="46">
      <c r="A23" s="60" t="inlineStr">
        <is>
          <t>ROA</t>
        </is>
      </c>
      <c r="B23" s="66">
        <f>D14</f>
        <v/>
      </c>
      <c r="C23" s="65" t="inlineStr">
        <is>
          <t>Profit relative to the asset base.</t>
        </is>
      </c>
      <c r="D23" s="65" t="inlineStr">
        <is>
          <t>Profitability + efficiency</t>
        </is>
      </c>
    </row>
    <row r="24" ht="24" customHeight="1" s="46">
      <c r="A24" s="62" t="inlineStr">
        <is>
          <t>ROE</t>
        </is>
      </c>
      <c r="B24" s="71">
        <f>D15</f>
        <v/>
      </c>
      <c r="C24" s="68" t="inlineStr">
        <is>
          <t>Profit relative to owners' equity.</t>
        </is>
      </c>
      <c r="D24" s="68" t="inlineStr">
        <is>
          <t>Owner return</t>
        </is>
      </c>
    </row>
    <row r="25" ht="24" customHeight="1" s="46">
      <c r="A25" s="60" t="inlineStr">
        <is>
          <t>Equity multiplier</t>
        </is>
      </c>
      <c r="B25" s="72">
        <f>D16</f>
        <v/>
      </c>
      <c r="C25" s="65" t="inlineStr">
        <is>
          <t>A simple leverage clue: assets are 1.6x equity.</t>
        </is>
      </c>
      <c r="D25" s="65" t="inlineStr">
        <is>
          <t>Leverage</t>
        </is>
      </c>
    </row>
    <row r="26" ht="24" customHeight="1" s="46"/>
    <row r="27" ht="24" customHeight="1" s="46"/>
    <row r="28" ht="24" customHeight="1" s="46"/>
    <row r="29" ht="28" customHeight="1" s="46">
      <c r="A29" s="79" t="inlineStr">
        <is>
          <t>Your turn inputs</t>
        </is>
      </c>
      <c r="B29" s="77" t="n"/>
    </row>
    <row r="30" ht="24" customHeight="1" s="46">
      <c r="A30" s="62" t="inlineStr">
        <is>
          <t>Sales</t>
        </is>
      </c>
      <c r="B30" s="63" t="n">
        <v>1200</v>
      </c>
    </row>
    <row r="31" ht="24" customHeight="1" s="46">
      <c r="A31" s="60" t="inlineStr">
        <is>
          <t>Net income</t>
        </is>
      </c>
      <c r="B31" s="61" t="n">
        <v>96</v>
      </c>
    </row>
    <row r="32" ht="24" customHeight="1" s="46">
      <c r="A32" s="62" t="inlineStr">
        <is>
          <t>Total assets</t>
        </is>
      </c>
      <c r="B32" s="63" t="n">
        <v>900</v>
      </c>
    </row>
    <row r="33" ht="24" customHeight="1" s="46">
      <c r="A33" s="60" t="inlineStr">
        <is>
          <t>Equity</t>
        </is>
      </c>
      <c r="B33" s="61" t="n">
        <v>450</v>
      </c>
    </row>
    <row r="34" ht="24" customHeight="1" s="46"/>
    <row r="35" ht="24" customHeight="1" s="46">
      <c r="A35" s="73" t="inlineStr">
        <is>
          <t>Student task</t>
        </is>
      </c>
      <c r="B35" s="80" t="inlineStr">
        <is>
          <t>Compute profit margin, asset turnover, and ROE.</t>
        </is>
      </c>
      <c r="C35" s="78" t="n"/>
      <c r="D35" s="78" t="n"/>
    </row>
    <row r="36" ht="24" customHeight="1" s="46"/>
    <row r="37" ht="24" customHeight="1" s="46"/>
    <row r="38" ht="28" customHeight="1" s="46">
      <c r="A38" s="79" t="inlineStr">
        <is>
          <t>Your turn check</t>
        </is>
      </c>
      <c r="B38" s="77" t="n"/>
      <c r="C38" s="77" t="n"/>
      <c r="D38" s="77" t="n"/>
    </row>
    <row r="39" ht="24" customHeight="1" s="46">
      <c r="A39" s="64" t="inlineStr">
        <is>
          <t>Ratio</t>
        </is>
      </c>
      <c r="B39" s="64" t="inlineStr">
        <is>
          <t>Formula</t>
        </is>
      </c>
      <c r="C39" s="64" t="inlineStr">
        <is>
          <t>Calculation</t>
        </is>
      </c>
      <c r="D39" s="64" t="inlineStr">
        <is>
          <t>Answer</t>
        </is>
      </c>
    </row>
    <row r="40" ht="24" customHeight="1" s="46">
      <c r="A40" s="60" t="inlineStr">
        <is>
          <t>Profit margin</t>
        </is>
      </c>
      <c r="B40" s="65" t="inlineStr">
        <is>
          <t>Net income / Sales</t>
        </is>
      </c>
      <c r="C40" s="66">
        <f>B31/B30</f>
        <v/>
      </c>
      <c r="D40" s="67">
        <f>C40</f>
        <v/>
      </c>
    </row>
    <row r="41" ht="24" customHeight="1" s="46">
      <c r="A41" s="62" t="inlineStr">
        <is>
          <t>Asset turnover</t>
        </is>
      </c>
      <c r="B41" s="68" t="inlineStr">
        <is>
          <t>Sales / Total assets</t>
        </is>
      </c>
      <c r="C41" s="69">
        <f>B30/B32</f>
        <v/>
      </c>
      <c r="D41" s="70">
        <f>C41</f>
        <v/>
      </c>
    </row>
    <row r="42" ht="24" customHeight="1" s="46">
      <c r="A42" s="60" t="inlineStr">
        <is>
          <t>ROE</t>
        </is>
      </c>
      <c r="B42" s="65" t="inlineStr">
        <is>
          <t>Net income / Equity</t>
        </is>
      </c>
      <c r="C42" s="66">
        <f>B31/B33</f>
        <v/>
      </c>
      <c r="D42" s="67">
        <f>C42</f>
        <v/>
      </c>
    </row>
    <row r="43" ht="24" customHeight="1" s="46"/>
    <row r="44" ht="24" customHeight="1" s="46"/>
    <row r="45" ht="24" customHeight="1" s="46"/>
    <row r="46" ht="28" customHeight="1" s="46">
      <c r="A46" s="79" t="inlineStr">
        <is>
          <t>Side-by-side business story</t>
        </is>
      </c>
      <c r="B46" s="77" t="n"/>
      <c r="C46" s="77" t="n"/>
      <c r="D46" s="77" t="n"/>
    </row>
    <row r="47" ht="24" customHeight="1" s="46">
      <c r="A47" s="64" t="inlineStr">
        <is>
          <t>Ratio</t>
        </is>
      </c>
      <c r="B47" s="64" t="inlineStr">
        <is>
          <t>MiniCo</t>
        </is>
      </c>
      <c r="C47" s="64" t="inlineStr">
        <is>
          <t>Practice company</t>
        </is>
      </c>
      <c r="D47" s="64" t="inlineStr">
        <is>
          <t>Story</t>
        </is>
      </c>
    </row>
    <row r="48" ht="24" customHeight="1" s="46">
      <c r="A48" s="60" t="inlineStr">
        <is>
          <t>Profit margin</t>
        </is>
      </c>
      <c r="B48" s="75">
        <f>D12</f>
        <v/>
      </c>
      <c r="C48" s="75">
        <f>D40</f>
        <v/>
      </c>
      <c r="D48" s="65" t="inlineStr">
        <is>
          <t>Practice company has lower margin.</t>
        </is>
      </c>
    </row>
    <row r="49" ht="24" customHeight="1" s="46">
      <c r="A49" s="62" t="inlineStr">
        <is>
          <t>Asset turnover</t>
        </is>
      </c>
      <c r="B49" s="76">
        <f>D13</f>
        <v/>
      </c>
      <c r="C49" s="76">
        <f>D41</f>
        <v/>
      </c>
      <c r="D49" s="68" t="inlineStr">
        <is>
          <t>Practice company has better turnover.</t>
        </is>
      </c>
    </row>
    <row r="50" ht="24" customHeight="1" s="46">
      <c r="A50" s="60" t="inlineStr">
        <is>
          <t>Equity multiplier</t>
        </is>
      </c>
      <c r="B50" s="72">
        <f>D16</f>
        <v/>
      </c>
      <c r="C50" s="72">
        <f>B32/B33</f>
        <v/>
      </c>
      <c r="D50" s="65" t="inlineStr">
        <is>
          <t>Practice company uses more leverage.</t>
        </is>
      </c>
    </row>
    <row r="51" ht="24" customHeight="1" s="46">
      <c r="A51" s="62" t="inlineStr">
        <is>
          <t>ROE</t>
        </is>
      </c>
      <c r="B51" s="67">
        <f>D15</f>
        <v/>
      </c>
      <c r="C51" s="67">
        <f>D42</f>
        <v/>
      </c>
      <c r="D51" s="62" t="inlineStr">
        <is>
          <t>ROE is still strong.</t>
        </is>
      </c>
    </row>
    <row r="52" ht="24" customHeight="1" s="46"/>
    <row r="53" ht="24" customHeight="1" s="46">
      <c r="A53" s="73" t="inlineStr">
        <is>
          <t>Student note</t>
        </is>
      </c>
      <c r="B53" s="80" t="inlineStr">
        <is>
          <t>Ratios are clues. Compute them, then say what business story they suggest.</t>
        </is>
      </c>
      <c r="C53" s="78" t="n"/>
      <c r="D53" s="78" t="n"/>
    </row>
    <row r="54" ht="24" customHeight="1" s="46"/>
  </sheetData>
  <mergeCells count="8">
    <mergeCell ref="A4:B4"/>
    <mergeCell ref="A29:B29"/>
    <mergeCell ref="B35:D35"/>
    <mergeCell ref="A38:D38"/>
    <mergeCell ref="B53:D53"/>
    <mergeCell ref="A19:D19"/>
    <mergeCell ref="A10:D10"/>
    <mergeCell ref="A46:D4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20"/>
  <sheetViews>
    <sheetView showGridLines="0" workbookViewId="0">
      <pane ySplit="3" topLeftCell="A4" activePane="bottomLeft" state="frozen"/>
      <selection pane="bottomLeft" activeCell="A1" sqref="A1:F1"/>
    </sheetView>
  </sheetViews>
  <sheetFormatPr baseColWidth="8" defaultRowHeight="15"/>
  <cols>
    <col width="24" customWidth="1" style="46" min="1" max="1"/>
    <col width="24" customWidth="1" style="46" min="2" max="6"/>
    <col width="30" customWidth="1" style="46" min="3" max="3"/>
    <col width="42" customWidth="1" style="46" min="4" max="4"/>
    <col width="5" customWidth="1" style="46" min="7" max="7"/>
    <col width="48" customWidth="1" style="46" min="8" max="8"/>
    <col width="18" customWidth="1" style="46" min="9" max="10"/>
  </cols>
  <sheetData>
    <row r="1" ht="28" customHeight="1" s="46">
      <c r="A1" s="81" t="inlineStr">
        <is>
          <t>DuPont: Explain ROE</t>
        </is>
      </c>
      <c r="B1" s="56" t="n"/>
      <c r="C1" s="56" t="n"/>
      <c r="D1" s="56" t="n"/>
      <c r="E1" s="56" t="n"/>
      <c r="F1" s="56" t="n"/>
      <c r="G1" s="56" t="n"/>
      <c r="H1" s="56" t="n"/>
    </row>
    <row r="2" ht="25" customHeight="1" s="46">
      <c r="A2" s="57" t="inlineStr">
        <is>
          <t>Start with ROE = Net income / Equity. DuPont breaks that same ROE into profitability, efficiency, and leverage.</t>
        </is>
      </c>
      <c r="B2" s="56" t="n"/>
      <c r="C2" s="56" t="n"/>
      <c r="D2" s="56" t="n"/>
      <c r="E2" s="56" t="n"/>
      <c r="F2" s="56" t="n"/>
      <c r="G2" s="56" t="n"/>
      <c r="H2" s="56" t="n"/>
    </row>
    <row r="3" ht="25" customHeight="1" s="46">
      <c r="A3" s="56" t="n"/>
      <c r="B3" s="56" t="n"/>
      <c r="C3" s="56" t="n"/>
      <c r="D3" s="56" t="n"/>
      <c r="E3" s="56" t="n"/>
      <c r="F3" s="56" t="n"/>
      <c r="G3" s="56" t="n"/>
      <c r="H3" s="56" t="n"/>
    </row>
    <row r="4" ht="28" customHeight="1" s="46">
      <c r="A4" s="93" t="inlineStr">
        <is>
          <t>MiniCo DuPont</t>
        </is>
      </c>
      <c r="B4" s="77" t="n"/>
      <c r="C4" s="77" t="n"/>
      <c r="D4" s="77" t="n"/>
      <c r="E4" s="56" t="n"/>
      <c r="F4" s="56" t="n"/>
      <c r="G4" s="56" t="n"/>
      <c r="H4" s="56" t="n"/>
    </row>
    <row r="5" ht="25" customHeight="1" s="46">
      <c r="A5" s="64" t="inlineStr">
        <is>
          <t>Driver</t>
        </is>
      </c>
      <c r="B5" s="64" t="inlineStr">
        <is>
          <t>Formula</t>
        </is>
      </c>
      <c r="C5" s="64" t="inlineStr">
        <is>
          <t>Value</t>
        </is>
      </c>
      <c r="D5" s="64" t="inlineStr">
        <is>
          <t>Story</t>
        </is>
      </c>
      <c r="E5" s="56" t="n"/>
      <c r="F5" s="56" t="n"/>
      <c r="G5" s="56" t="n"/>
      <c r="H5" s="56" t="n"/>
    </row>
    <row r="6" ht="25" customHeight="1" s="46">
      <c r="A6" s="83" t="inlineStr">
        <is>
          <t>Direct ROE</t>
        </is>
      </c>
      <c r="B6" s="84" t="inlineStr">
        <is>
          <t>Net income / Equity</t>
        </is>
      </c>
      <c r="C6" s="85">
        <f>105/500</f>
        <v/>
      </c>
      <c r="D6" s="84" t="inlineStr">
        <is>
          <t>Owner return</t>
        </is>
      </c>
    </row>
    <row r="7" ht="25" customHeight="1" s="46">
      <c r="A7" s="83" t="inlineStr">
        <is>
          <t>Profit margin</t>
        </is>
      </c>
      <c r="B7" s="84" t="inlineStr">
        <is>
          <t>Net income / Sales</t>
        </is>
      </c>
      <c r="C7" s="85">
        <f>105/1000</f>
        <v/>
      </c>
      <c r="D7" s="84" t="inlineStr">
        <is>
          <t>Profitability</t>
        </is>
      </c>
      <c r="E7" s="56" t="n"/>
      <c r="F7" s="56" t="n"/>
      <c r="G7" s="56" t="n"/>
      <c r="H7" s="56" t="n"/>
    </row>
    <row r="8" ht="25" customHeight="1" s="46">
      <c r="A8" s="86" t="inlineStr">
        <is>
          <t>Asset turnover</t>
        </is>
      </c>
      <c r="B8" s="87" t="inlineStr">
        <is>
          <t>Sales / Total assets</t>
        </is>
      </c>
      <c r="C8" s="88">
        <f>1000/800</f>
        <v/>
      </c>
      <c r="D8" s="87" t="inlineStr">
        <is>
          <t>Efficiency</t>
        </is>
      </c>
      <c r="E8" s="56" t="n"/>
      <c r="F8" s="56" t="n"/>
      <c r="G8" s="56" t="n"/>
      <c r="H8" s="56" t="n"/>
    </row>
    <row r="9" ht="25" customHeight="1" s="46">
      <c r="A9" s="83" t="inlineStr">
        <is>
          <t>Equity multiplier</t>
        </is>
      </c>
      <c r="B9" s="84" t="inlineStr">
        <is>
          <t>Total assets / Equity</t>
        </is>
      </c>
      <c r="C9" s="89">
        <f>800/500</f>
        <v/>
      </c>
      <c r="D9" s="84" t="inlineStr">
        <is>
          <t>Leverage</t>
        </is>
      </c>
      <c r="E9" s="56" t="n"/>
      <c r="F9" s="56" t="n"/>
      <c r="G9" s="56" t="n"/>
      <c r="H9" s="56" t="n"/>
    </row>
    <row r="10" ht="25" customHeight="1" s="46">
      <c r="A10" s="90" t="inlineStr">
        <is>
          <t>DuPont ROE</t>
        </is>
      </c>
      <c r="B10" s="90" t="inlineStr">
        <is>
          <t>Profit margin x Turnover x Equity multiplier</t>
        </is>
      </c>
      <c r="C10" s="91">
        <f>C7*C8*C9</f>
        <v/>
      </c>
      <c r="D10" s="90" t="inlineStr">
        <is>
          <t>Same ROE, decomposed</t>
        </is>
      </c>
      <c r="E10" s="56" t="n"/>
      <c r="F10" s="56" t="n"/>
      <c r="G10" s="56" t="n"/>
      <c r="H10" s="56" t="n"/>
    </row>
    <row r="11" ht="25" customHeight="1" s="46">
      <c r="A11" s="56" t="n"/>
      <c r="B11" s="56" t="n"/>
      <c r="E11" s="56" t="n"/>
      <c r="F11" s="56" t="n"/>
      <c r="G11" s="56" t="n"/>
      <c r="H11" s="56" t="n"/>
    </row>
    <row r="12" ht="25" customHeight="1" s="46">
      <c r="A12" s="90" t="inlineStr">
        <is>
          <t>Student note</t>
        </is>
      </c>
      <c r="B12" s="92" t="inlineStr">
        <is>
          <t>DuPont turns one ROE number into a story: profitability, efficiency, and leverage.</t>
        </is>
      </c>
      <c r="C12" s="78" t="n"/>
      <c r="D12" s="78" t="n"/>
      <c r="E12" s="56" t="n"/>
      <c r="F12" s="56" t="n"/>
      <c r="G12" s="56" t="n"/>
      <c r="H12" s="56" t="n"/>
    </row>
    <row r="13" ht="25" customHeight="1" s="46">
      <c r="A13" s="56" t="n"/>
      <c r="B13" s="56" t="n"/>
      <c r="C13" s="56" t="n"/>
      <c r="D13" s="56" t="n"/>
      <c r="E13" s="56" t="n"/>
      <c r="F13" s="56" t="n"/>
      <c r="G13" s="56" t="n"/>
      <c r="H13" s="56" t="n"/>
    </row>
    <row r="14" ht="28" customHeight="1" s="46">
      <c r="A14" s="56" t="n"/>
      <c r="E14" s="56" t="n"/>
      <c r="F14" s="56" t="n"/>
      <c r="G14" s="56" t="n"/>
      <c r="H14" s="56" t="n"/>
    </row>
    <row r="15" ht="25" customHeight="1" s="46">
      <c r="A15" s="82" t="inlineStr">
        <is>
          <t>Your turn</t>
        </is>
      </c>
      <c r="B15" s="77" t="n"/>
      <c r="C15" s="77" t="n"/>
      <c r="D15" s="77" t="n"/>
      <c r="E15" s="56" t="n"/>
      <c r="F15" s="56" t="n"/>
      <c r="G15" s="56" t="n"/>
      <c r="H15" s="56" t="n"/>
    </row>
    <row r="16" ht="25" customHeight="1" s="46">
      <c r="A16" s="64" t="inlineStr">
        <is>
          <t>Driver</t>
        </is>
      </c>
      <c r="B16" s="64" t="inlineStr">
        <is>
          <t>Value</t>
        </is>
      </c>
      <c r="C16" s="64" t="inlineStr">
        <is>
          <t>What changed?</t>
        </is>
      </c>
      <c r="D16" s="64" t="inlineStr">
        <is>
          <t>ROE effect</t>
        </is>
      </c>
      <c r="E16" s="56" t="n"/>
      <c r="F16" s="56" t="n"/>
      <c r="G16" s="56" t="n"/>
      <c r="H16" s="56" t="n"/>
    </row>
    <row r="17" ht="25" customHeight="1" s="46">
      <c r="A17" s="83" t="inlineStr">
        <is>
          <t>Profit margin</t>
        </is>
      </c>
      <c r="B17" s="85" t="n">
        <v>0.105</v>
      </c>
      <c r="C17" s="84" t="inlineStr">
        <is>
          <t>Stays fixed</t>
        </is>
      </c>
      <c r="D17" s="85" t="inlineStr"/>
      <c r="E17" s="56" t="n"/>
      <c r="F17" s="56" t="n"/>
      <c r="G17" s="56" t="n"/>
      <c r="H17" s="56" t="n"/>
    </row>
    <row r="18" ht="25" customHeight="1" s="46">
      <c r="A18" s="86" t="inlineStr">
        <is>
          <t>Asset turnover</t>
        </is>
      </c>
      <c r="B18" s="88" t="n">
        <v>1.4</v>
      </c>
      <c r="C18" s="87" t="inlineStr">
        <is>
          <t>Rises</t>
        </is>
      </c>
      <c r="D18" s="88" t="inlineStr"/>
    </row>
    <row r="19" ht="25" customHeight="1" s="46">
      <c r="A19" s="83" t="inlineStr">
        <is>
          <t>Equity multiplier</t>
        </is>
      </c>
      <c r="B19" s="89" t="n">
        <v>1.6</v>
      </c>
      <c r="C19" s="84" t="inlineStr">
        <is>
          <t>Stays fixed</t>
        </is>
      </c>
      <c r="D19" s="89" t="inlineStr"/>
    </row>
    <row r="20" ht="25" customHeight="1" s="46">
      <c r="A20" s="90" t="inlineStr">
        <is>
          <t>ROE</t>
        </is>
      </c>
      <c r="B20" s="91">
        <f>B17*B18*B19</f>
        <v/>
      </c>
      <c r="C20" s="90" t="inlineStr">
        <is>
          <t>Result</t>
        </is>
      </c>
      <c r="D20" s="91">
        <f>B20</f>
        <v/>
      </c>
    </row>
    <row r="21" ht="25" customHeight="1" s="46"/>
  </sheetData>
  <mergeCells count="3">
    <mergeCell ref="B11:D11"/>
    <mergeCell ref="A4:D4"/>
    <mergeCell ref="A14:D1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36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1" customWidth="1" style="46" min="1" max="1"/>
    <col width="37" customWidth="1" style="46" min="2" max="6"/>
    <col width="34" customWidth="1" style="46" min="3" max="3"/>
    <col width="46" customWidth="1" style="46" min="4" max="4"/>
    <col width="5" customWidth="1" style="46" min="7" max="7"/>
    <col width="48" customWidth="1" style="46" min="8" max="8"/>
    <col width="18" customWidth="1" style="46" min="9" max="10"/>
  </cols>
  <sheetData>
    <row r="1" ht="28" customHeight="1" s="46">
      <c r="A1" s="81" t="inlineStr">
        <is>
          <t>FCF Formula</t>
        </is>
      </c>
      <c r="B1" s="56" t="n"/>
      <c r="C1" s="56" t="n"/>
      <c r="D1" s="56" t="n"/>
      <c r="E1" s="56" t="n"/>
      <c r="F1" s="56" t="n"/>
      <c r="G1" s="56" t="n"/>
      <c r="H1" s="56" t="n"/>
    </row>
    <row r="2" ht="24" customHeight="1" s="46">
      <c r="A2" s="57" t="inlineStr">
        <is>
          <t>Free cash flow: cash available to capital providers after operating needs and reinvestment.</t>
        </is>
      </c>
      <c r="B2" s="56" t="n"/>
      <c r="C2" s="56" t="n"/>
      <c r="D2" s="56" t="n"/>
      <c r="E2" s="56" t="n"/>
      <c r="F2" s="56" t="n"/>
      <c r="G2" s="56" t="n"/>
      <c r="H2" s="56" t="n"/>
    </row>
    <row r="3" ht="24" customHeight="1" s="46">
      <c r="A3" s="56" t="n"/>
      <c r="B3" s="56" t="n"/>
      <c r="C3" s="56" t="n"/>
      <c r="D3" s="56" t="n"/>
      <c r="E3" s="56" t="n"/>
      <c r="F3" s="56" t="n"/>
      <c r="G3" s="56" t="n"/>
      <c r="H3" s="56" t="n"/>
    </row>
    <row r="4" ht="28" customHeight="1" s="46">
      <c r="A4" s="79" t="inlineStr">
        <is>
          <t>Core FCF versions</t>
        </is>
      </c>
      <c r="B4" s="77" t="n"/>
      <c r="C4" s="77" t="n"/>
      <c r="D4" s="77" t="n"/>
      <c r="E4" s="56" t="n"/>
      <c r="F4" s="56" t="n"/>
      <c r="G4" s="56" t="n"/>
      <c r="H4" s="56" t="n"/>
    </row>
    <row r="5" ht="24" customHeight="1" s="46">
      <c r="A5" s="64" t="inlineStr">
        <is>
          <t>Version</t>
        </is>
      </c>
      <c r="B5" s="64" t="inlineStr">
        <is>
          <t>Formula</t>
        </is>
      </c>
      <c r="C5" s="64" t="inlineStr">
        <is>
          <t>Use when</t>
        </is>
      </c>
      <c r="D5" s="64" t="inlineStr">
        <is>
          <t>MiniCo result</t>
        </is>
      </c>
      <c r="E5" s="56" t="n"/>
      <c r="F5" s="56" t="n"/>
      <c r="G5" s="56" t="n"/>
      <c r="H5" s="56" t="n"/>
    </row>
    <row r="6" ht="24" customHeight="1" s="46">
      <c r="A6" s="90" t="inlineStr">
        <is>
          <t>Historical balance sheets</t>
        </is>
      </c>
      <c r="B6" s="92" t="inlineStr">
        <is>
          <t>FCF = NOPAT - Change in Net PP&amp;E - Δ NWC</t>
        </is>
      </c>
      <c r="C6" s="92" t="inlineStr">
        <is>
          <t>You have adjacent balance sheets.</t>
        </is>
      </c>
      <c r="D6" s="96">
        <f>B21</f>
        <v/>
      </c>
      <c r="E6" s="56" t="n"/>
      <c r="F6" s="56" t="n"/>
      <c r="G6" s="56" t="n"/>
      <c r="H6" s="56" t="n"/>
    </row>
    <row r="7" ht="24" customHeight="1" s="46">
      <c r="A7" s="90" t="inlineStr">
        <is>
          <t>Pro forma / forecast</t>
        </is>
      </c>
      <c r="B7" s="92" t="inlineStr">
        <is>
          <t>FCF = NOPAT + D&amp;A - CapEx - Δ NWC</t>
        </is>
      </c>
      <c r="C7" s="92" t="inlineStr">
        <is>
          <t>You know planned spending and depreciation.</t>
        </is>
      </c>
      <c r="D7" s="96">
        <f>B22</f>
        <v/>
      </c>
      <c r="E7" s="56" t="n"/>
      <c r="F7" s="56" t="n"/>
      <c r="G7" s="56" t="n"/>
      <c r="H7" s="56" t="n"/>
    </row>
    <row r="8" ht="24" customHeight="1" s="46">
      <c r="A8" s="83" t="inlineStr">
        <is>
          <t>NOPAT</t>
        </is>
      </c>
      <c r="B8" s="84" t="inlineStr">
        <is>
          <t>NOPAT = EBIT(1 - T)</t>
        </is>
      </c>
      <c r="C8" s="84" t="inlineStr">
        <is>
          <t>Net Operating Profits After Taxes.</t>
        </is>
      </c>
      <c r="D8" s="94">
        <f>B14</f>
        <v/>
      </c>
      <c r="E8" s="56" t="n"/>
      <c r="F8" s="56" t="n"/>
      <c r="G8" s="56" t="n"/>
      <c r="H8" s="56" t="n"/>
    </row>
    <row r="9" ht="24" customHeight="1" s="46">
      <c r="A9" s="56" t="n"/>
      <c r="B9" s="56" t="n"/>
      <c r="C9" s="56" t="n"/>
      <c r="D9" s="56" t="n"/>
      <c r="E9" s="56" t="n"/>
      <c r="F9" s="56" t="n"/>
      <c r="G9" s="56" t="n"/>
      <c r="H9" s="56" t="n"/>
    </row>
    <row r="10" ht="28" customHeight="1" s="46">
      <c r="A10" s="79" t="inlineStr">
        <is>
          <t>MiniCo inputs</t>
        </is>
      </c>
      <c r="B10" s="77" t="n"/>
      <c r="C10" s="77" t="n"/>
      <c r="D10" s="77" t="n"/>
      <c r="E10" s="56" t="n"/>
      <c r="F10" s="56" t="n"/>
      <c r="G10" s="56" t="n"/>
      <c r="H10" s="56" t="n"/>
    </row>
    <row r="11" ht="24" customHeight="1" s="46">
      <c r="A11" s="64" t="inlineStr">
        <is>
          <t>Input</t>
        </is>
      </c>
      <c r="B11" s="64" t="inlineStr">
        <is>
          <t>MiniCo</t>
        </is>
      </c>
      <c r="C11" s="64" t="inlineStr">
        <is>
          <t>Used in</t>
        </is>
      </c>
      <c r="D11" s="64" t="inlineStr">
        <is>
          <t>Note</t>
        </is>
      </c>
      <c r="E11" s="56" t="n"/>
      <c r="F11" s="56" t="n"/>
      <c r="G11" s="56" t="n"/>
      <c r="H11" s="56" t="n"/>
    </row>
    <row r="12" ht="24" customHeight="1" s="46">
      <c r="A12" s="83" t="inlineStr">
        <is>
          <t>EBIT</t>
        </is>
      </c>
      <c r="B12" s="94" t="n">
        <v>150</v>
      </c>
      <c r="C12" s="84" t="inlineStr">
        <is>
          <t>NOPAT</t>
        </is>
      </c>
      <c r="D12" s="84" t="inlineStr">
        <is>
          <t>Operating profit before financing.</t>
        </is>
      </c>
      <c r="E12" s="56" t="n"/>
      <c r="F12" s="56" t="n"/>
      <c r="G12" s="56" t="n"/>
      <c r="H12" s="56" t="n"/>
    </row>
    <row r="13" ht="24" customHeight="1" s="46">
      <c r="A13" s="86" t="inlineStr">
        <is>
          <t>Tax rate</t>
        </is>
      </c>
      <c r="B13" s="95" t="n">
        <v>0.3</v>
      </c>
      <c r="C13" s="87" t="inlineStr">
        <is>
          <t>NOPAT</t>
        </is>
      </c>
      <c r="D13" s="87" t="inlineStr">
        <is>
          <t>Use operating taxes.</t>
        </is>
      </c>
      <c r="E13" s="56" t="n"/>
      <c r="F13" s="56" t="n"/>
      <c r="G13" s="56" t="n"/>
      <c r="H13" s="56" t="n"/>
    </row>
    <row r="14" ht="24" customHeight="1" s="46">
      <c r="A14" s="90" t="inlineStr">
        <is>
          <t>NOPAT</t>
        </is>
      </c>
      <c r="B14" s="96">
        <f>B12*(1-B13)</f>
        <v/>
      </c>
      <c r="C14" s="92" t="inlineStr">
        <is>
          <t>both versions</t>
        </is>
      </c>
      <c r="D14" s="92" t="inlineStr">
        <is>
          <t>EBIT(1 - T).</t>
        </is>
      </c>
      <c r="E14" s="56" t="n"/>
      <c r="F14" s="56" t="n"/>
      <c r="G14" s="56" t="n"/>
      <c r="H14" s="56" t="n"/>
    </row>
    <row r="15" ht="24" customHeight="1" s="46">
      <c r="A15" s="86" t="inlineStr">
        <is>
          <t>Beginning Net PP&amp;E</t>
        </is>
      </c>
      <c r="B15" s="97" t="n">
        <v>420</v>
      </c>
      <c r="C15" s="87" t="inlineStr">
        <is>
          <t>historical version</t>
        </is>
      </c>
      <c r="D15" s="87" t="inlineStr">
        <is>
          <t>Beginning net fixed assets.</t>
        </is>
      </c>
      <c r="E15" s="56" t="n"/>
      <c r="F15" s="56" t="n"/>
      <c r="G15" s="56" t="n"/>
      <c r="H15" s="56" t="n"/>
    </row>
    <row r="16" ht="24" customHeight="1" s="46">
      <c r="A16" s="83" t="inlineStr">
        <is>
          <t>Ending Net PP&amp;E</t>
        </is>
      </c>
      <c r="B16" s="94" t="n">
        <v>480</v>
      </c>
      <c r="C16" s="84" t="inlineStr">
        <is>
          <t>historical version</t>
        </is>
      </c>
      <c r="D16" s="84" t="inlineStr">
        <is>
          <t>Ending net fixed assets.</t>
        </is>
      </c>
      <c r="E16" s="56" t="n"/>
      <c r="F16" s="56" t="n"/>
      <c r="G16" s="56" t="n"/>
      <c r="H16" s="56" t="n"/>
    </row>
    <row r="17" ht="24" customHeight="1" s="46">
      <c r="A17" s="86" t="inlineStr">
        <is>
          <t>Change in Net PP&amp;E</t>
        </is>
      </c>
      <c r="B17" s="97">
        <f>B16-B15</f>
        <v/>
      </c>
      <c r="C17" s="87" t="inlineStr">
        <is>
          <t>historical version</t>
        </is>
      </c>
      <c r="D17" s="87" t="inlineStr">
        <is>
          <t>Subtract this directly.</t>
        </is>
      </c>
      <c r="E17" s="56" t="n"/>
      <c r="F17" s="56" t="n"/>
      <c r="G17" s="56" t="n"/>
      <c r="H17" s="56" t="n"/>
    </row>
    <row r="18" ht="24" customHeight="1" s="46">
      <c r="A18" s="83" t="inlineStr">
        <is>
          <t>D&amp;A</t>
        </is>
      </c>
      <c r="B18" s="94" t="n">
        <v>50</v>
      </c>
      <c r="C18" s="84" t="inlineStr">
        <is>
          <t>pro forma version</t>
        </is>
      </c>
      <c r="D18" s="84" t="inlineStr">
        <is>
          <t>Add back when using CapEx.</t>
        </is>
      </c>
      <c r="E18" s="56" t="n"/>
      <c r="F18" s="56" t="n"/>
      <c r="G18" s="56" t="n"/>
      <c r="H18" s="56" t="n"/>
    </row>
    <row r="19" ht="24" customHeight="1" s="46">
      <c r="A19" s="86" t="inlineStr">
        <is>
          <t>CapEx</t>
        </is>
      </c>
      <c r="B19" s="97" t="n">
        <v>110</v>
      </c>
      <c r="C19" s="87" t="inlineStr">
        <is>
          <t>pro forma version</t>
        </is>
      </c>
      <c r="D19" s="87" t="inlineStr">
        <is>
          <t>Subtract spending separately.</t>
        </is>
      </c>
      <c r="E19" s="56" t="n"/>
      <c r="F19" s="56" t="n"/>
      <c r="G19" s="56" t="n"/>
      <c r="H19" s="56" t="n"/>
    </row>
    <row r="20" ht="24" customHeight="1" s="46">
      <c r="A20" s="83" t="inlineStr">
        <is>
          <t>Δ NWC</t>
        </is>
      </c>
      <c r="B20" s="94" t="n">
        <v>15</v>
      </c>
      <c r="C20" s="84" t="inlineStr">
        <is>
          <t>both versions</t>
        </is>
      </c>
      <c r="D20" s="84" t="inlineStr">
        <is>
          <t>Working-capital increase uses cash.</t>
        </is>
      </c>
      <c r="E20" s="56" t="n"/>
      <c r="F20" s="56" t="n"/>
      <c r="G20" s="56" t="n"/>
      <c r="H20" s="56" t="n"/>
    </row>
    <row r="21" ht="24" customHeight="1" s="46">
      <c r="A21" s="90" t="inlineStr">
        <is>
          <t>FCF - historical</t>
        </is>
      </c>
      <c r="B21" s="98">
        <f>B14-B17-B20</f>
        <v/>
      </c>
      <c r="C21" s="90" t="inlineStr">
        <is>
          <t>result</t>
        </is>
      </c>
      <c r="D21" s="90" t="inlineStr">
        <is>
          <t>105 - 60 - 15.</t>
        </is>
      </c>
      <c r="E21" s="56" t="n"/>
      <c r="F21" s="56" t="n"/>
      <c r="G21" s="56" t="n"/>
      <c r="H21" s="56" t="n"/>
    </row>
    <row r="22" ht="24" customHeight="1" s="46">
      <c r="A22" s="90" t="inlineStr">
        <is>
          <t>FCF - pro forma</t>
        </is>
      </c>
      <c r="B22" s="98">
        <f>B14+B18-B19-B20</f>
        <v/>
      </c>
      <c r="C22" s="90" t="inlineStr">
        <is>
          <t>check</t>
        </is>
      </c>
      <c r="D22" s="90" t="inlineStr">
        <is>
          <t>105 + 50 - 110 - 15.</t>
        </is>
      </c>
      <c r="E22" s="56" t="n"/>
      <c r="F22" s="56" t="n"/>
      <c r="G22" s="56" t="n"/>
      <c r="H22" s="56" t="n"/>
    </row>
    <row r="23" ht="24" customHeight="1" s="46">
      <c r="A23" s="56" t="n"/>
      <c r="B23" s="56" t="n"/>
      <c r="C23" s="56" t="n"/>
      <c r="D23" s="56" t="n"/>
      <c r="E23" s="56" t="n"/>
      <c r="F23" s="56" t="n"/>
      <c r="G23" s="56" t="n"/>
      <c r="H23" s="56" t="n"/>
    </row>
    <row r="24" ht="24" customHeight="1" s="46">
      <c r="A24" s="56" t="n"/>
      <c r="B24" s="56" t="n"/>
      <c r="C24" s="56" t="n"/>
      <c r="D24" s="56" t="n"/>
      <c r="E24" s="56" t="n"/>
      <c r="F24" s="56" t="n"/>
      <c r="G24" s="56" t="n"/>
      <c r="H24" s="56" t="n"/>
    </row>
    <row r="25" ht="24" customHeight="1" s="46">
      <c r="A25" s="56" t="n"/>
      <c r="B25" s="56" t="n"/>
      <c r="C25" s="56" t="n"/>
      <c r="D25" s="56" t="n"/>
      <c r="E25" s="56" t="n"/>
      <c r="F25" s="56" t="n"/>
      <c r="G25" s="56" t="n"/>
      <c r="H25" s="56" t="n"/>
    </row>
    <row r="26" ht="28" customHeight="1" s="46">
      <c r="A26" s="79" t="inlineStr">
        <is>
          <t>Your turn - historical version</t>
        </is>
      </c>
      <c r="B26" s="77" t="n"/>
      <c r="C26" s="77" t="n"/>
      <c r="D26" s="77" t="n"/>
      <c r="E26" s="56" t="n"/>
      <c r="F26" s="56" t="n"/>
      <c r="G26" s="56" t="n"/>
      <c r="H26" s="56" t="n"/>
    </row>
    <row r="27" ht="24" customHeight="1" s="46">
      <c r="A27" s="64" t="inlineStr">
        <is>
          <t>Item</t>
        </is>
      </c>
      <c r="B27" s="64" t="inlineStr">
        <is>
          <t>Value</t>
        </is>
      </c>
      <c r="C27" s="64" t="inlineStr">
        <is>
          <t>Answer</t>
        </is>
      </c>
      <c r="D27" s="64" t="inlineStr">
        <is>
          <t>Note</t>
        </is>
      </c>
      <c r="E27" s="56" t="n"/>
      <c r="F27" s="56" t="n"/>
      <c r="G27" s="56" t="n"/>
      <c r="H27" s="56" t="n"/>
    </row>
    <row r="28" ht="24" customHeight="1" s="46">
      <c r="A28" s="83" t="inlineStr">
        <is>
          <t>NOPAT</t>
        </is>
      </c>
      <c r="B28" s="94" t="n">
        <v>80</v>
      </c>
      <c r="C28" s="94" t="inlineStr"/>
      <c r="D28" s="84" t="inlineStr"/>
      <c r="E28" s="56" t="n"/>
      <c r="F28" s="56" t="n"/>
      <c r="G28" s="56" t="n"/>
      <c r="H28" s="56" t="n"/>
    </row>
    <row r="29" ht="24" customHeight="1" s="46">
      <c r="A29" s="86" t="inlineStr">
        <is>
          <t>Beginning Net PP&amp;E</t>
        </is>
      </c>
      <c r="B29" s="97" t="n">
        <v>300</v>
      </c>
      <c r="C29" s="97" t="inlineStr"/>
      <c r="D29" s="87" t="inlineStr"/>
      <c r="E29" s="56" t="n"/>
      <c r="F29" s="56" t="n"/>
      <c r="G29" s="56" t="n"/>
      <c r="H29" s="56" t="n"/>
    </row>
    <row r="30" ht="24" customHeight="1" s="46">
      <c r="A30" s="83" t="inlineStr">
        <is>
          <t>Ending Net PP&amp;E</t>
        </is>
      </c>
      <c r="B30" s="94" t="n">
        <v>340</v>
      </c>
      <c r="C30" s="94" t="inlineStr"/>
      <c r="D30" s="84" t="inlineStr"/>
      <c r="E30" s="56" t="n"/>
      <c r="F30" s="56" t="n"/>
      <c r="G30" s="56" t="n"/>
      <c r="H30" s="56" t="n"/>
    </row>
    <row r="31" ht="24" customHeight="1" s="46">
      <c r="A31" s="90" t="inlineStr">
        <is>
          <t>Change in Net PP&amp;E</t>
        </is>
      </c>
      <c r="B31" s="96">
        <f>B30-B29</f>
        <v/>
      </c>
      <c r="C31" s="96">
        <f>B31</f>
        <v/>
      </c>
      <c r="D31" s="92" t="inlineStr">
        <is>
          <t>340 - 300 = 40</t>
        </is>
      </c>
      <c r="E31" s="56" t="n"/>
      <c r="F31" s="56" t="n"/>
      <c r="G31" s="56" t="n"/>
      <c r="H31" s="56" t="n"/>
    </row>
    <row r="32" ht="24" customHeight="1" s="46">
      <c r="A32" s="83" t="inlineStr">
        <is>
          <t>Δ NWC</t>
        </is>
      </c>
      <c r="B32" s="94" t="n">
        <v>10</v>
      </c>
      <c r="C32" s="94" t="inlineStr"/>
      <c r="D32" s="84" t="inlineStr"/>
      <c r="E32" s="56" t="n"/>
      <c r="F32" s="56" t="n"/>
      <c r="G32" s="56" t="n"/>
      <c r="H32" s="56" t="n"/>
    </row>
    <row r="33" ht="24" customHeight="1" s="46">
      <c r="A33" s="90" t="inlineStr">
        <is>
          <t>FCF</t>
        </is>
      </c>
      <c r="B33" s="98">
        <f>B28-B31-B32</f>
        <v/>
      </c>
      <c r="C33" s="98">
        <f>B33</f>
        <v/>
      </c>
      <c r="D33" s="90" t="inlineStr">
        <is>
          <t>80 - 40 - 10 = 30</t>
        </is>
      </c>
      <c r="E33" s="56" t="n"/>
      <c r="F33" s="56" t="n"/>
      <c r="G33" s="56" t="n"/>
      <c r="H33" s="56" t="n"/>
    </row>
    <row r="34" ht="24" customHeight="1" s="46">
      <c r="A34" s="56" t="n"/>
      <c r="B34" s="56" t="n"/>
      <c r="C34" s="56" t="n"/>
      <c r="D34" s="56" t="n"/>
      <c r="E34" s="56" t="n"/>
      <c r="F34" s="56" t="n"/>
      <c r="G34" s="56" t="n"/>
      <c r="H34" s="56" t="n"/>
    </row>
    <row r="35" ht="24" customHeight="1" s="46">
      <c r="A35" s="56" t="n"/>
      <c r="B35" s="56" t="n"/>
      <c r="C35" s="56" t="n"/>
      <c r="D35" s="56" t="n"/>
      <c r="E35" s="56" t="n"/>
      <c r="F35" s="56" t="n"/>
      <c r="G35" s="56" t="n"/>
      <c r="H35" s="56" t="n"/>
    </row>
    <row r="36" ht="24" customHeight="1" s="46">
      <c r="A36" s="90" t="inlineStr">
        <is>
          <t>Student note</t>
        </is>
      </c>
      <c r="B36" s="99" t="inlineStr">
        <is>
          <t>Historical: subtract Change in Net PP&amp;E directly. Pro forma: add D&amp;A and subtract CapEx. Do not mix the two versions.</t>
        </is>
      </c>
      <c r="C36" s="78" t="n"/>
      <c r="D36" s="78" t="n"/>
      <c r="E36" s="56" t="n"/>
      <c r="F36" s="56" t="n"/>
      <c r="G36" s="56" t="n"/>
      <c r="H36" s="56" t="n"/>
    </row>
    <row r="37" ht="24" customHeight="1" s="46"/>
  </sheetData>
  <mergeCells count="4">
    <mergeCell ref="A10:D10"/>
    <mergeCell ref="A4:D4"/>
    <mergeCell ref="B36:D36"/>
    <mergeCell ref="A26:D26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38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0" customWidth="1" style="46" min="1" max="1"/>
    <col width="26" customWidth="1" style="46" min="2" max="6"/>
    <col width="20" customWidth="1" style="46" min="3" max="3"/>
    <col width="28" customWidth="1" style="46" min="4" max="4"/>
    <col width="46" customWidth="1" style="46" min="5" max="5"/>
    <col width="5" customWidth="1" style="46" min="7" max="7"/>
    <col width="48" customWidth="1" style="46" min="8" max="8"/>
    <col width="18" customWidth="1" style="46" min="9" max="10"/>
  </cols>
  <sheetData>
    <row r="1" ht="28" customHeight="1" s="46">
      <c r="A1" s="81" t="inlineStr">
        <is>
          <t>Historical FCF Build</t>
        </is>
      </c>
      <c r="B1" s="56" t="n"/>
      <c r="C1" s="56" t="n"/>
      <c r="D1" s="56" t="n"/>
      <c r="E1" s="56" t="n"/>
      <c r="F1" s="56" t="n"/>
      <c r="G1" s="56" t="n"/>
      <c r="H1" s="56" t="n"/>
    </row>
    <row r="2" ht="24" customHeight="1" s="46">
      <c r="A2" s="57" t="inlineStr">
        <is>
          <t>From MiniCo statements to one year of free cash flow.</t>
        </is>
      </c>
      <c r="B2" s="56" t="n"/>
      <c r="C2" s="56" t="n"/>
      <c r="D2" s="56" t="n"/>
      <c r="E2" s="56" t="n"/>
      <c r="F2" s="56" t="n"/>
      <c r="G2" s="56" t="n"/>
      <c r="H2" s="56" t="n"/>
    </row>
    <row r="3" ht="24" customHeight="1" s="46">
      <c r="A3" s="56" t="n"/>
      <c r="B3" s="56" t="n"/>
      <c r="C3" s="56" t="n"/>
      <c r="D3" s="56" t="n"/>
      <c r="E3" s="56" t="n"/>
      <c r="F3" s="56" t="n"/>
      <c r="G3" s="56" t="n"/>
      <c r="H3" s="56" t="n"/>
    </row>
    <row r="4" ht="28" customHeight="1" s="46">
      <c r="A4" s="93" t="inlineStr">
        <is>
          <t>MiniCo historical FCF</t>
        </is>
      </c>
      <c r="B4" s="77" t="n"/>
      <c r="C4" s="77" t="n"/>
      <c r="D4" s="77" t="n"/>
      <c r="E4" s="77" t="n"/>
      <c r="F4" s="56" t="n"/>
      <c r="G4" s="56" t="n"/>
      <c r="H4" s="56" t="n"/>
    </row>
    <row r="5" ht="24" customHeight="1" s="46">
      <c r="A5" s="64" t="inlineStr">
        <is>
          <t>Step</t>
        </is>
      </c>
      <c r="B5" s="64" t="inlineStr">
        <is>
          <t>Formula</t>
        </is>
      </c>
      <c r="C5" s="64" t="inlineStr">
        <is>
          <t>Value</t>
        </is>
      </c>
      <c r="D5" s="64" t="inlineStr">
        <is>
          <t>Running subtotal</t>
        </is>
      </c>
      <c r="E5" s="64" t="inlineStr">
        <is>
          <t>Plain English</t>
        </is>
      </c>
      <c r="F5" s="56" t="n"/>
      <c r="G5" s="56" t="n"/>
      <c r="H5" s="56" t="n"/>
    </row>
    <row r="6" ht="24" customHeight="1" s="46">
      <c r="A6" s="83" t="inlineStr">
        <is>
          <t>NOPAT</t>
        </is>
      </c>
      <c r="B6" s="84" t="inlineStr">
        <is>
          <t>EBIT x (1 - T)</t>
        </is>
      </c>
      <c r="C6" s="94">
        <f>150*(1-30%)</f>
        <v/>
      </c>
      <c r="D6" s="94">
        <f>C6</f>
        <v/>
      </c>
      <c r="E6" s="84" t="inlineStr">
        <is>
          <t>After-tax operating profit.</t>
        </is>
      </c>
      <c r="F6" s="56" t="n"/>
      <c r="G6" s="56" t="n"/>
      <c r="H6" s="56" t="n"/>
    </row>
    <row r="7" ht="24" customHeight="1" s="46">
      <c r="A7" s="86" t="inlineStr">
        <is>
          <t>Subtract Change in Net PP&amp;E</t>
        </is>
      </c>
      <c r="B7" s="87" t="inlineStr">
        <is>
          <t>Ending Net PP&amp;E - Beginning Net PP&amp;E</t>
        </is>
      </c>
      <c r="C7" s="97">
        <f>480-420</f>
        <v/>
      </c>
      <c r="D7" s="97">
        <f>D6-C7</f>
        <v/>
      </c>
      <c r="E7" s="87" t="inlineStr">
        <is>
          <t>Historical fixed-asset reinvestment.</t>
        </is>
      </c>
      <c r="F7" s="56" t="n"/>
      <c r="G7" s="56" t="n"/>
      <c r="H7" s="56" t="n"/>
    </row>
    <row r="8" ht="24" customHeight="1" s="46">
      <c r="A8" s="83" t="inlineStr">
        <is>
          <t>Subtract Δ NWC</t>
        </is>
      </c>
      <c r="B8" s="84" t="inlineStr">
        <is>
          <t>NWC1 - NWC0</t>
        </is>
      </c>
      <c r="C8" s="94">
        <f>165-150</f>
        <v/>
      </c>
      <c r="D8" s="94">
        <f>D7-C8</f>
        <v/>
      </c>
      <c r="E8" s="84" t="inlineStr">
        <is>
          <t>Working-capital increase uses cash.</t>
        </is>
      </c>
      <c r="F8" s="56" t="n"/>
      <c r="G8" s="56" t="n"/>
      <c r="H8" s="56" t="n"/>
    </row>
    <row r="9" ht="24" customHeight="1" s="46">
      <c r="A9" s="90" t="inlineStr">
        <is>
          <t>FCF</t>
        </is>
      </c>
      <c r="B9" s="90" t="inlineStr">
        <is>
          <t>NOPAT - Change in Net PP&amp;E - Δ NWC</t>
        </is>
      </c>
      <c r="C9" s="98">
        <f>C6-C7-C8</f>
        <v/>
      </c>
      <c r="D9" s="98">
        <f>C9</f>
        <v/>
      </c>
      <c r="E9" s="90" t="inlineStr">
        <is>
          <t>Historical FCF for MiniCo.</t>
        </is>
      </c>
      <c r="F9" s="56" t="n"/>
      <c r="G9" s="56" t="n"/>
      <c r="H9" s="56" t="n"/>
    </row>
    <row r="10" ht="24" customHeight="1" s="46">
      <c r="A10" s="56" t="n"/>
      <c r="B10" s="56" t="n"/>
      <c r="C10" s="56" t="n"/>
      <c r="D10" s="56" t="n"/>
      <c r="E10" s="56" t="n"/>
      <c r="F10" s="56" t="n"/>
      <c r="G10" s="56" t="n"/>
      <c r="H10" s="56" t="n"/>
    </row>
    <row r="11" ht="24" customHeight="1" s="46">
      <c r="A11" s="90" t="inlineStr">
        <is>
          <t>Student note</t>
        </is>
      </c>
      <c r="B11" s="99" t="inlineStr">
        <is>
          <t>Historical version: subtract Change in Net PP&amp;E directly. Do not also add D&amp;A and subtract CapEx in this same build.</t>
        </is>
      </c>
      <c r="C11" s="78" t="n"/>
      <c r="D11" s="78" t="n"/>
      <c r="E11" s="78" t="n"/>
      <c r="F11" s="56" t="n"/>
      <c r="G11" s="56" t="n"/>
      <c r="H11" s="56" t="n"/>
    </row>
    <row r="12" ht="24" customHeight="1" s="46">
      <c r="A12" s="56" t="n"/>
      <c r="B12" s="56" t="n"/>
      <c r="C12" s="56" t="n"/>
      <c r="D12" s="56" t="n"/>
      <c r="E12" s="56" t="n"/>
      <c r="F12" s="56" t="n"/>
      <c r="G12" s="56" t="n"/>
      <c r="H12" s="56" t="n"/>
    </row>
    <row r="13" ht="24" customHeight="1" s="46">
      <c r="A13" s="56" t="n"/>
      <c r="B13" s="56" t="n"/>
      <c r="C13" s="56" t="n"/>
      <c r="D13" s="56" t="n"/>
      <c r="E13" s="56" t="n"/>
      <c r="F13" s="56" t="n"/>
      <c r="G13" s="56" t="n"/>
      <c r="H13" s="56" t="n"/>
    </row>
    <row r="14" ht="28" customHeight="1" s="46">
      <c r="A14" s="93" t="inlineStr">
        <is>
          <t>Fixed assets and working capital</t>
        </is>
      </c>
      <c r="B14" s="77" t="n"/>
      <c r="C14" s="77" t="n"/>
      <c r="D14" s="77" t="n"/>
      <c r="E14" s="77" t="n"/>
      <c r="F14" s="56" t="n"/>
      <c r="G14" s="56" t="n"/>
      <c r="H14" s="56" t="n"/>
    </row>
    <row r="15" ht="24" customHeight="1" s="46">
      <c r="A15" s="64" t="inlineStr">
        <is>
          <t>Measure</t>
        </is>
      </c>
      <c r="B15" s="64" t="inlineStr">
        <is>
          <t>Year 0</t>
        </is>
      </c>
      <c r="C15" s="64" t="inlineStr">
        <is>
          <t>Year 1</t>
        </is>
      </c>
      <c r="D15" s="64" t="inlineStr">
        <is>
          <t>Change</t>
        </is>
      </c>
      <c r="E15" s="64" t="inlineStr">
        <is>
          <t>FCF effect</t>
        </is>
      </c>
      <c r="F15" s="56" t="n"/>
      <c r="G15" s="56" t="n"/>
      <c r="H15" s="56" t="n"/>
    </row>
    <row r="16" ht="24" customHeight="1" s="46">
      <c r="A16" s="90" t="inlineStr">
        <is>
          <t>Net PP&amp;E</t>
        </is>
      </c>
      <c r="B16" s="98" t="n">
        <v>420</v>
      </c>
      <c r="C16" s="98" t="n">
        <v>480</v>
      </c>
      <c r="D16" s="98">
        <f>C16-B16</f>
        <v/>
      </c>
      <c r="E16" s="90" t="inlineStr">
        <is>
          <t>Subtract 60</t>
        </is>
      </c>
      <c r="F16" s="56" t="n"/>
      <c r="G16" s="56" t="n"/>
      <c r="H16" s="56" t="n"/>
    </row>
    <row r="17" ht="24" customHeight="1" s="46">
      <c r="A17" s="86" t="inlineStr">
        <is>
          <t>Accounts receivable</t>
        </is>
      </c>
      <c r="B17" s="97" t="n">
        <v>100</v>
      </c>
      <c r="C17" s="97" t="n">
        <v>120</v>
      </c>
      <c r="D17" s="97">
        <f>C17-B17</f>
        <v/>
      </c>
      <c r="E17" s="87" t="inlineStr"/>
      <c r="F17" s="56" t="n"/>
      <c r="G17" s="56" t="n"/>
      <c r="H17" s="56" t="n"/>
    </row>
    <row r="18" ht="24" customHeight="1" s="46">
      <c r="A18" s="83" t="inlineStr">
        <is>
          <t>Inventory</t>
        </is>
      </c>
      <c r="B18" s="94" t="n">
        <v>150</v>
      </c>
      <c r="C18" s="94" t="n">
        <v>160</v>
      </c>
      <c r="D18" s="94">
        <f>C18-B18</f>
        <v/>
      </c>
      <c r="E18" s="84" t="inlineStr"/>
      <c r="F18" s="56" t="n"/>
      <c r="G18" s="56" t="n"/>
      <c r="H18" s="56" t="n"/>
    </row>
    <row r="19" ht="24" customHeight="1" s="46">
      <c r="A19" s="86" t="inlineStr">
        <is>
          <t>Accounts payable</t>
        </is>
      </c>
      <c r="B19" s="97" t="n">
        <v>80</v>
      </c>
      <c r="C19" s="97" t="n">
        <v>90</v>
      </c>
      <c r="D19" s="97">
        <f>C19-B19</f>
        <v/>
      </c>
      <c r="E19" s="87" t="inlineStr"/>
      <c r="F19" s="56" t="n"/>
      <c r="G19" s="56" t="n"/>
      <c r="H19" s="56" t="n"/>
    </row>
    <row r="20" ht="24" customHeight="1" s="46">
      <c r="A20" s="83" t="inlineStr">
        <is>
          <t>Accrued expenses</t>
        </is>
      </c>
      <c r="B20" s="94" t="n">
        <v>20</v>
      </c>
      <c r="C20" s="94" t="n">
        <v>25</v>
      </c>
      <c r="D20" s="94">
        <f>C20-B20</f>
        <v/>
      </c>
      <c r="E20" s="84" t="inlineStr"/>
      <c r="F20" s="56" t="n"/>
      <c r="G20" s="56" t="n"/>
      <c r="H20" s="56" t="n"/>
    </row>
    <row r="21" ht="24" customHeight="1" s="46">
      <c r="A21" s="90" t="inlineStr">
        <is>
          <t>NWC</t>
        </is>
      </c>
      <c r="B21" s="98">
        <f>B17+B18-B19-B20</f>
        <v/>
      </c>
      <c r="C21" s="98">
        <f>C17+C18-C19-C20</f>
        <v/>
      </c>
      <c r="D21" s="98">
        <f>C21-B21</f>
        <v/>
      </c>
      <c r="E21" s="90" t="inlineStr">
        <is>
          <t>Subtract 15</t>
        </is>
      </c>
      <c r="F21" s="56" t="n"/>
      <c r="G21" s="56" t="n"/>
      <c r="H21" s="56" t="n"/>
    </row>
    <row r="22" ht="24" customHeight="1" s="46">
      <c r="A22" s="56" t="n"/>
      <c r="B22" s="56" t="n"/>
      <c r="C22" s="56" t="n"/>
      <c r="D22" s="56" t="n"/>
      <c r="E22" s="56" t="n"/>
      <c r="F22" s="56" t="n"/>
      <c r="G22" s="56" t="n"/>
      <c r="H22" s="56" t="n"/>
    </row>
    <row r="23" ht="24" customHeight="1" s="46">
      <c r="A23" s="56" t="n"/>
      <c r="B23" s="56" t="n"/>
      <c r="C23" s="56" t="n"/>
      <c r="D23" s="56" t="n"/>
      <c r="E23" s="56" t="n"/>
      <c r="F23" s="56" t="n"/>
      <c r="G23" s="56" t="n"/>
      <c r="H23" s="56" t="n"/>
    </row>
    <row r="24" ht="28" customHeight="1" s="46">
      <c r="A24" s="93" t="inlineStr">
        <is>
          <t>Pro forma check</t>
        </is>
      </c>
      <c r="B24" s="77" t="n"/>
      <c r="C24" s="77" t="n"/>
      <c r="D24" s="77" t="n"/>
      <c r="E24" s="77" t="n"/>
      <c r="F24" s="56" t="n"/>
      <c r="G24" s="56" t="n"/>
      <c r="H24" s="56" t="n"/>
    </row>
    <row r="25" ht="24" customHeight="1" s="46">
      <c r="A25" s="64" t="inlineStr">
        <is>
          <t>Item</t>
        </is>
      </c>
      <c r="B25" s="64" t="inlineStr">
        <is>
          <t>Value</t>
        </is>
      </c>
      <c r="C25" s="64" t="inlineStr">
        <is>
          <t>Formula</t>
        </is>
      </c>
      <c r="D25" s="64" t="inlineStr">
        <is>
          <t>FCF effect</t>
        </is>
      </c>
      <c r="E25" s="64" t="inlineStr">
        <is>
          <t>Note</t>
        </is>
      </c>
      <c r="F25" s="56" t="n"/>
      <c r="G25" s="56" t="n"/>
      <c r="H25" s="56" t="n"/>
    </row>
    <row r="26" ht="24" customHeight="1" s="46">
      <c r="A26" s="83" t="inlineStr">
        <is>
          <t>D&amp;A</t>
        </is>
      </c>
      <c r="B26" s="84" t="n">
        <v>50</v>
      </c>
      <c r="C26" s="84" t="inlineStr">
        <is>
          <t>+ D&amp;A</t>
        </is>
      </c>
      <c r="D26" s="84" t="inlineStr">
        <is>
          <t>+50</t>
        </is>
      </c>
      <c r="E26" s="84" t="inlineStr">
        <is>
          <t>Use separately in forecasts.</t>
        </is>
      </c>
      <c r="F26" s="56" t="n"/>
      <c r="G26" s="56" t="n"/>
      <c r="H26" s="56" t="n"/>
    </row>
    <row r="27" ht="24" customHeight="1" s="46">
      <c r="A27" s="86" t="inlineStr">
        <is>
          <t>CapEx</t>
        </is>
      </c>
      <c r="B27" s="87" t="n">
        <v>110</v>
      </c>
      <c r="C27" s="87" t="inlineStr">
        <is>
          <t>- CapEx</t>
        </is>
      </c>
      <c r="D27" s="87" t="inlineStr">
        <is>
          <t>-110</t>
        </is>
      </c>
      <c r="E27" s="87" t="inlineStr">
        <is>
          <t>Use separately in forecasts.</t>
        </is>
      </c>
    </row>
    <row r="28" ht="24" customHeight="1" s="46">
      <c r="A28" s="90" t="inlineStr">
        <is>
          <t>Net fixed-asset effect</t>
        </is>
      </c>
      <c r="B28" s="90" t="inlineStr"/>
      <c r="C28" s="90" t="inlineStr">
        <is>
          <t>50 - 110</t>
        </is>
      </c>
      <c r="D28" s="90" t="inlineStr">
        <is>
          <t>-60</t>
        </is>
      </c>
      <c r="E28" s="90" t="inlineStr">
        <is>
          <t>Same effect as subtracting Change in Net PP&amp;E.</t>
        </is>
      </c>
    </row>
    <row r="29" ht="24" customHeight="1" s="46"/>
    <row r="30" ht="24" customHeight="1" s="46"/>
    <row r="31" ht="28" customHeight="1" s="46">
      <c r="A31" s="93" t="inlineStr">
        <is>
          <t>Your turn - historical version</t>
        </is>
      </c>
      <c r="B31" s="77" t="n"/>
      <c r="C31" s="77" t="n"/>
      <c r="D31" s="77" t="n"/>
      <c r="E31" s="77" t="n"/>
    </row>
    <row r="32" ht="24" customHeight="1" s="46">
      <c r="A32" s="64" t="inlineStr">
        <is>
          <t>Item</t>
        </is>
      </c>
      <c r="B32" s="64" t="inlineStr">
        <is>
          <t>Value</t>
        </is>
      </c>
      <c r="C32" s="64" t="inlineStr">
        <is>
          <t>Answer</t>
        </is>
      </c>
      <c r="D32" s="64" t="inlineStr">
        <is>
          <t>Formula</t>
        </is>
      </c>
      <c r="E32" s="64" t="inlineStr">
        <is>
          <t>Note</t>
        </is>
      </c>
    </row>
    <row r="33" ht="24" customHeight="1" s="46">
      <c r="A33" s="86" t="inlineStr">
        <is>
          <t>NOPAT</t>
        </is>
      </c>
      <c r="B33" s="97" t="n">
        <v>105</v>
      </c>
      <c r="C33" s="97" t="inlineStr"/>
      <c r="D33" s="87" t="inlineStr"/>
      <c r="E33" s="87" t="inlineStr"/>
    </row>
    <row r="34" ht="24" customHeight="1" s="46">
      <c r="A34" s="83" t="inlineStr">
        <is>
          <t>Beginning Net PP&amp;E</t>
        </is>
      </c>
      <c r="B34" s="94" t="n">
        <v>420</v>
      </c>
      <c r="C34" s="94" t="inlineStr"/>
      <c r="D34" s="84" t="inlineStr"/>
      <c r="E34" s="84" t="inlineStr"/>
    </row>
    <row r="35" ht="24" customHeight="1" s="46">
      <c r="A35" s="86" t="inlineStr">
        <is>
          <t>Ending Net PP&amp;E</t>
        </is>
      </c>
      <c r="B35" s="97" t="n">
        <v>450</v>
      </c>
      <c r="C35" s="97" t="inlineStr"/>
      <c r="D35" s="87" t="inlineStr"/>
      <c r="E35" s="87" t="inlineStr"/>
    </row>
    <row r="36" ht="24" customHeight="1" s="46">
      <c r="A36" s="90" t="inlineStr">
        <is>
          <t>Change in Net PP&amp;E</t>
        </is>
      </c>
      <c r="B36" s="96">
        <f>B35-B34</f>
        <v/>
      </c>
      <c r="C36" s="96">
        <f>B36</f>
        <v/>
      </c>
      <c r="D36" s="92" t="inlineStr">
        <is>
          <t>450 - 420</t>
        </is>
      </c>
      <c r="E36" s="92" t="inlineStr"/>
    </row>
    <row r="37" ht="24" customHeight="1" s="46">
      <c r="A37" s="86" t="inlineStr">
        <is>
          <t>Δ NWC</t>
        </is>
      </c>
      <c r="B37" s="97" t="n">
        <v>15</v>
      </c>
      <c r="C37" s="97" t="inlineStr"/>
      <c r="D37" s="87" t="inlineStr"/>
      <c r="E37" s="87" t="inlineStr"/>
    </row>
    <row r="38" ht="24" customHeight="1" s="46">
      <c r="A38" s="90" t="inlineStr">
        <is>
          <t>FCF</t>
        </is>
      </c>
      <c r="B38" s="98">
        <f>B33-B36-B37</f>
        <v/>
      </c>
      <c r="C38" s="98">
        <f>B38</f>
        <v/>
      </c>
      <c r="D38" s="90" t="inlineStr">
        <is>
          <t>105 - 30 - 15</t>
        </is>
      </c>
      <c r="E38" s="90" t="inlineStr"/>
    </row>
    <row r="39" ht="24" customHeight="1" s="46"/>
  </sheetData>
  <mergeCells count="5">
    <mergeCell ref="A4:E4"/>
    <mergeCell ref="A24:E24"/>
    <mergeCell ref="B11:E11"/>
    <mergeCell ref="A14:E14"/>
    <mergeCell ref="A31:E3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2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style="46" min="1" max="1"/>
    <col width="15" customWidth="1" style="46" min="2" max="6"/>
    <col width="5" customWidth="1" style="46" min="7" max="7"/>
    <col width="48" customWidth="1" style="46" min="8" max="8"/>
    <col width="18" customWidth="1" style="46" min="9" max="10"/>
  </cols>
  <sheetData>
    <row r="1" ht="27.95" customHeight="1" s="46">
      <c r="A1" s="47" t="inlineStr">
        <is>
          <t>Pro Forma FCF to NPV</t>
        </is>
      </c>
    </row>
    <row r="2" ht="33.95" customHeight="1" s="46">
      <c r="A2" s="45" t="inlineStr">
        <is>
          <t>Capital budgeting in one workflow: forecast FCF, discount it, include the upfront investment, and decide whether the project creates value.</t>
        </is>
      </c>
    </row>
    <row r="3" ht="21.95" customHeight="1" s="46"/>
    <row r="4" ht="21.95" customHeight="1" s="46">
      <c r="A4" s="52" t="inlineStr">
        <is>
          <t>Discount rate</t>
        </is>
      </c>
      <c r="B4" s="9" t="n">
        <v>0.1</v>
      </c>
    </row>
    <row r="5" ht="21.95" customHeight="1" s="46">
      <c r="A5" s="52" t="inlineStr">
        <is>
          <t>Tax rate</t>
        </is>
      </c>
      <c r="B5" s="9" t="n">
        <v>0.3</v>
      </c>
      <c r="H5" s="52" t="inlineStr">
        <is>
          <t>Student note</t>
        </is>
      </c>
    </row>
    <row r="6" ht="21.95" customHeight="1" s="46">
      <c r="H6" s="5" t="inlineStr">
        <is>
          <t>NPV, or net present value, is the value today of the project cash-flow timeline after discounting future FCF and including the upfront investment. Positive NPV means expected value creation. Excel NPV() is a useful check, but the main lesson is the timeline.</t>
        </is>
      </c>
    </row>
    <row r="7" ht="21.95" customHeight="1" s="46">
      <c r="A7" s="1" t="inlineStr">
        <is>
          <t>Time</t>
        </is>
      </c>
      <c r="B7" s="1" t="n">
        <v>0</v>
      </c>
      <c r="C7" s="1" t="n">
        <v>1</v>
      </c>
      <c r="D7" s="1" t="n">
        <v>2</v>
      </c>
      <c r="E7" s="1" t="n">
        <v>3</v>
      </c>
      <c r="F7" s="1" t="n"/>
    </row>
    <row r="8" ht="21.95" customHeight="1" s="46">
      <c r="A8" s="2" t="inlineStr">
        <is>
          <t>EBIT</t>
        </is>
      </c>
      <c r="B8" s="6" t="n"/>
      <c r="C8" s="6" t="n">
        <v>80</v>
      </c>
      <c r="D8" s="6" t="n">
        <v>90</v>
      </c>
      <c r="E8" s="6" t="n">
        <v>100</v>
      </c>
    </row>
    <row r="9" ht="21.95" customHeight="1" s="46">
      <c r="A9" s="2" t="inlineStr">
        <is>
          <t>NOPAT</t>
        </is>
      </c>
      <c r="B9" s="6" t="n"/>
      <c r="C9" s="6">
        <f>C8*(1-$B$5)</f>
        <v/>
      </c>
      <c r="D9" s="6">
        <f>D8*(1-$B$5)</f>
        <v/>
      </c>
      <c r="E9" s="6">
        <f>E8*(1-$B$5)</f>
        <v/>
      </c>
    </row>
    <row r="10" ht="21.95" customHeight="1" s="46">
      <c r="A10" s="2" t="inlineStr">
        <is>
          <t>D&amp;A</t>
        </is>
      </c>
      <c r="B10" s="6" t="n"/>
      <c r="C10" s="6" t="n">
        <v>20</v>
      </c>
      <c r="D10" s="6" t="n">
        <v>20</v>
      </c>
      <c r="E10" s="6" t="n">
        <v>20</v>
      </c>
    </row>
    <row r="11" ht="21.95" customHeight="1" s="46">
      <c r="A11" s="2" t="inlineStr">
        <is>
          <t>CapEx</t>
        </is>
      </c>
      <c r="B11" s="6" t="n">
        <v>100</v>
      </c>
      <c r="C11" s="6" t="n">
        <v>30</v>
      </c>
      <c r="D11" s="6" t="n">
        <v>30</v>
      </c>
      <c r="E11" s="6" t="n">
        <v>30</v>
      </c>
    </row>
    <row r="12" ht="21.95" customHeight="1" s="46">
      <c r="A12" s="2" t="inlineStr">
        <is>
          <t>Δ NWC</t>
        </is>
      </c>
      <c r="B12" s="6" t="n">
        <v>10</v>
      </c>
      <c r="C12" s="6" t="n">
        <v>5</v>
      </c>
      <c r="D12" s="6" t="n">
        <v>5</v>
      </c>
      <c r="E12" s="6" t="n">
        <v>5</v>
      </c>
    </row>
    <row r="13" ht="21.95" customHeight="1" s="46">
      <c r="A13" s="11" t="inlineStr">
        <is>
          <t>FCF</t>
        </is>
      </c>
      <c r="B13" s="23">
        <f>-(B11+B12)</f>
        <v/>
      </c>
      <c r="C13" s="23">
        <f>C9+C10-C11-C12</f>
        <v/>
      </c>
      <c r="D13" s="23">
        <f>D9+D10-D11-D12</f>
        <v/>
      </c>
      <c r="E13" s="23">
        <f>E9+E10-E11-E12</f>
        <v/>
      </c>
    </row>
    <row r="14" ht="21.95" customHeight="1" s="46">
      <c r="A14" s="2" t="inlineStr">
        <is>
          <t>Discount factor</t>
        </is>
      </c>
      <c r="B14" s="24" t="n">
        <v>1</v>
      </c>
      <c r="C14" s="24">
        <f>1/(1+$B$4)^C$7</f>
        <v/>
      </c>
      <c r="D14" s="24">
        <f>1/(1+$B$4)^D$7</f>
        <v/>
      </c>
      <c r="E14" s="24">
        <f>1/(1+$B$4)^E$7</f>
        <v/>
      </c>
    </row>
    <row r="15" ht="21.95" customHeight="1" s="46">
      <c r="A15" s="11" t="inlineStr">
        <is>
          <t>Present value</t>
        </is>
      </c>
      <c r="B15" s="25">
        <f>B13*B14</f>
        <v/>
      </c>
      <c r="C15" s="25">
        <f>C13*C14</f>
        <v/>
      </c>
      <c r="D15" s="25">
        <f>D13*D14</f>
        <v/>
      </c>
      <c r="E15" s="25">
        <f>E13*E14</f>
        <v/>
      </c>
    </row>
    <row r="16" ht="21.95" customHeight="1" s="46"/>
    <row r="17" ht="21.95" customHeight="1" s="46">
      <c r="A17" s="52" t="inlineStr">
        <is>
          <t>NPV</t>
        </is>
      </c>
      <c r="B17" s="25">
        <f>SUM(B15:E15)</f>
        <v/>
      </c>
    </row>
    <row r="18" ht="21.95" customHeight="1" s="46">
      <c r="A18" s="2" t="inlineStr">
        <is>
          <t>Excel NPV function check</t>
        </is>
      </c>
      <c r="B18" s="26">
        <f>NPV(B4,C13:E13)+B13</f>
        <v/>
      </c>
    </row>
    <row r="19" ht="21.95" customHeight="1" s="46"/>
    <row r="20" ht="21.95" customHeight="1" s="46"/>
    <row r="21" ht="21.95" customHeight="1" s="46"/>
    <row r="22" ht="21.95" customHeight="1" s="46">
      <c r="A22" s="1" t="inlineStr">
        <is>
          <t>Your Turn</t>
        </is>
      </c>
      <c r="B22" s="1" t="inlineStr">
        <is>
          <t>Value</t>
        </is>
      </c>
      <c r="C22" s="1" t="n"/>
      <c r="D22" s="1" t="inlineStr">
        <is>
          <t>Answer</t>
        </is>
      </c>
      <c r="E22" s="1" t="n"/>
    </row>
    <row r="23" ht="21.95" customHeight="1" s="46">
      <c r="A23" s="2" t="inlineStr">
        <is>
          <t>Discount rate</t>
        </is>
      </c>
      <c r="B23" s="8" t="n">
        <v>0.12</v>
      </c>
    </row>
    <row r="24" ht="21.95" customHeight="1" s="46">
      <c r="A24" s="11" t="inlineStr">
        <is>
          <t>NPV at 12%</t>
        </is>
      </c>
      <c r="B24" s="25">
        <f>NPV(B23,C13:E13)+B13</f>
        <v/>
      </c>
    </row>
  </sheetData>
  <mergeCells count="2">
    <mergeCell ref="A2:F2"/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7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style="46" min="1" max="1"/>
    <col width="15" customWidth="1" style="46" min="2" max="6"/>
    <col width="5" customWidth="1" style="46" min="7" max="7"/>
    <col width="48" customWidth="1" style="46" min="8" max="8"/>
    <col width="18" customWidth="1" style="46" min="9" max="10"/>
  </cols>
  <sheetData>
    <row r="1" ht="27.95" customHeight="1" s="46">
      <c r="A1" s="47" t="inlineStr">
        <is>
          <t>Practice: Statements to FCF to NPV</t>
        </is>
      </c>
    </row>
    <row r="2" ht="33.95" customHeight="1" s="46">
      <c r="A2" s="45" t="inlineStr">
        <is>
          <t>Try a fresh mini-example after the videos.</t>
        </is>
      </c>
    </row>
    <row r="3" ht="21.95" customHeight="1" s="46"/>
    <row r="4" ht="21.95" customHeight="1" s="46">
      <c r="A4" s="1" t="inlineStr">
        <is>
          <t>Practice item</t>
        </is>
      </c>
      <c r="B4" s="1" t="inlineStr">
        <is>
          <t>Value</t>
        </is>
      </c>
      <c r="C4" s="1" t="inlineStr">
        <is>
          <t>Formula / Answer</t>
        </is>
      </c>
      <c r="D4" s="1" t="n"/>
    </row>
    <row r="5" ht="21.95" customHeight="1" s="46">
      <c r="A5" s="2" t="inlineStr">
        <is>
          <t>Sales</t>
        </is>
      </c>
      <c r="B5" s="6" t="n">
        <v>1500</v>
      </c>
      <c r="C5" s="6" t="n"/>
      <c r="H5" s="52" t="inlineStr">
        <is>
          <t>Student note</t>
        </is>
      </c>
    </row>
    <row r="6" ht="21.95" customHeight="1" s="46">
      <c r="A6" s="2" t="inlineStr">
        <is>
          <t>Net income</t>
        </is>
      </c>
      <c r="B6" s="6" t="n">
        <v>135</v>
      </c>
      <c r="C6" s="6" t="n"/>
      <c r="H6" s="5" t="inlineStr">
        <is>
          <t>Try the formulas before looking at the answer cells. This is the best way to make the workflow stick.</t>
        </is>
      </c>
    </row>
    <row r="7" ht="21.95" customHeight="1" s="46">
      <c r="A7" s="2" t="inlineStr">
        <is>
          <t>Assets</t>
        </is>
      </c>
      <c r="B7" s="6" t="n">
        <v>1000</v>
      </c>
      <c r="C7" s="6" t="n"/>
    </row>
    <row r="8" ht="21.95" customHeight="1" s="46">
      <c r="A8" s="2" t="inlineStr">
        <is>
          <t>Equity</t>
        </is>
      </c>
      <c r="B8" s="6" t="n">
        <v>625</v>
      </c>
      <c r="C8" s="6" t="n"/>
    </row>
    <row r="9" ht="21.95" customHeight="1" s="46">
      <c r="A9" s="11" t="inlineStr">
        <is>
          <t>Profit margin</t>
        </is>
      </c>
      <c r="B9" s="6" t="n"/>
      <c r="C9" s="12">
        <f>B5/B4</f>
        <v/>
      </c>
    </row>
    <row r="10" ht="21.95" customHeight="1" s="46">
      <c r="A10" s="11" t="inlineStr">
        <is>
          <t>Asset turnover</t>
        </is>
      </c>
      <c r="B10" s="6" t="n"/>
      <c r="C10" s="13">
        <f>B4/B6</f>
        <v/>
      </c>
    </row>
    <row r="11" ht="21.95" customHeight="1" s="46">
      <c r="A11" s="11" t="inlineStr">
        <is>
          <t>ROE</t>
        </is>
      </c>
      <c r="B11" s="6" t="n"/>
      <c r="C11" s="12">
        <f>B5/B7</f>
        <v/>
      </c>
    </row>
    <row r="12" ht="21.95" customHeight="1" s="46">
      <c r="A12" s="2" t="inlineStr">
        <is>
          <t>EBIT</t>
        </is>
      </c>
      <c r="B12" s="6" t="n">
        <v>180</v>
      </c>
      <c r="C12" s="6" t="n"/>
    </row>
    <row r="13" ht="21.95" customHeight="1" s="46">
      <c r="A13" s="2" t="inlineStr">
        <is>
          <t>Tax rate</t>
        </is>
      </c>
      <c r="B13" s="8" t="n">
        <v>0.25</v>
      </c>
      <c r="C13" s="6" t="n"/>
    </row>
    <row r="14" ht="21.95" customHeight="1" s="46">
      <c r="A14" s="2" t="inlineStr">
        <is>
          <t>D&amp;A</t>
        </is>
      </c>
      <c r="B14" s="6" t="n">
        <v>40</v>
      </c>
      <c r="C14" s="6" t="n"/>
    </row>
    <row r="15" ht="21.95" customHeight="1" s="46">
      <c r="A15" s="2" t="inlineStr">
        <is>
          <t>CapEx</t>
        </is>
      </c>
      <c r="B15" s="6" t="n">
        <v>95</v>
      </c>
      <c r="C15" s="6" t="n"/>
    </row>
    <row r="16" ht="21.95" customHeight="1" s="46">
      <c r="A16" s="2" t="inlineStr">
        <is>
          <t>Δ NWC</t>
        </is>
      </c>
      <c r="B16" s="6" t="n">
        <v>20</v>
      </c>
      <c r="C16" s="6" t="n"/>
    </row>
    <row r="17" ht="21.95" customHeight="1" s="46">
      <c r="A17" s="11" t="inlineStr">
        <is>
          <t>FCF</t>
        </is>
      </c>
      <c r="B17" s="6" t="n"/>
      <c r="C17" s="23">
        <f>B12*(1-B13)+B14-B15-B16</f>
        <v/>
      </c>
    </row>
  </sheetData>
  <mergeCells count="2">
    <mergeCell ref="A2:F2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2026-06-18T18:27:50Z</dcterms:created>
  <dcterms:modified xsi:type="dcterms:W3CDTF">2026-06-19T01:58:43Z</dcterms:modified>
  <cp:lastModifiedBy>Bowles, Boone</cp:lastModifiedBy>
</cp:coreProperties>
</file>